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DI Director\"/>
    </mc:Choice>
  </mc:AlternateContent>
  <bookViews>
    <workbookView xWindow="-110" yWindow="-110" windowWidth="19420" windowHeight="10420" tabRatio="788" activeTab="1"/>
  </bookViews>
  <sheets>
    <sheet name="Instructions" sheetId="15" r:id="rId1"/>
    <sheet name="Calendar" sheetId="14" r:id="rId2"/>
    <sheet name="Example Calendar" sheetId="16" r:id="rId3"/>
  </sheets>
  <definedNames>
    <definedName name="Calendar10Month">Calendar!$C$127</definedName>
    <definedName name="Calendar10MonthOption">MATCH(Calendar10Month,Months,0)</definedName>
    <definedName name="Calendar10Year">Calendar!$B$127</definedName>
    <definedName name="Calendar11Month">Calendar!$C$141</definedName>
    <definedName name="Calendar11MonthOption">MATCH(Calendar11Month,Months,0)</definedName>
    <definedName name="Calendar11Year">Calendar!$B$141</definedName>
    <definedName name="Calendar12Month">Calendar!$C$155</definedName>
    <definedName name="Calendar12MonthOption">MATCH(Calendar12Month,Months,0)</definedName>
    <definedName name="Calendar12Year">Calendar!$B$155</definedName>
    <definedName name="Calendar1Month">Calendar!$C$1</definedName>
    <definedName name="Calendar1MonthOption">MATCH(Calendar1Month,Months,0)</definedName>
    <definedName name="Calendar1Year">Calendar!$B$1</definedName>
    <definedName name="Calendar2Month">Calendar!$C$15</definedName>
    <definedName name="Calendar2MonthOption">MATCH(Calendar2Month,Months,0)</definedName>
    <definedName name="Calendar2Year">Calendar!$B$15</definedName>
    <definedName name="Calendar3Month">Calendar!$C$29</definedName>
    <definedName name="Calendar3MonthOption">MATCH(Calendar3Month,Months,0)</definedName>
    <definedName name="Calendar3Year">Calendar!$B$29</definedName>
    <definedName name="Calendar4Month">Calendar!$C$43</definedName>
    <definedName name="Calendar4MonthOption">MATCH(Calendar4Month,Months,0)</definedName>
    <definedName name="Calendar4Year">Calendar!$B$43</definedName>
    <definedName name="Calendar5Month">Calendar!$C$57</definedName>
    <definedName name="Calendar5MonthOption">MATCH(Calendar5Month,Months,0)</definedName>
    <definedName name="Calendar5Year">Calendar!$B$57</definedName>
    <definedName name="Calendar6Month">Calendar!$C$71</definedName>
    <definedName name="Calendar6MonthOption">MATCH(Calendar6Month,Months,0)</definedName>
    <definedName name="Calendar6Year">Calendar!$B$71</definedName>
    <definedName name="Calendar7Month">Calendar!$C$85</definedName>
    <definedName name="Calendar7MonthOption">MATCH(Calendar7Month,Months,0)</definedName>
    <definedName name="Calendar7Year">Calendar!$B$85</definedName>
    <definedName name="Calendar8Month">Calendar!$C$99</definedName>
    <definedName name="Calendar8MonthOption">MATCH(Calendar8Month,Months,0)</definedName>
    <definedName name="Calendar8Year">Calendar!$B$99</definedName>
    <definedName name="Calendar9Month">Calendar!$C$113</definedName>
    <definedName name="Calendar9MonthOption">MATCH(Calendar9Month,Months,0)</definedName>
    <definedName name="Calendar9Year">Calendar!$B$113</definedName>
    <definedName name="ColumnTitleRegion1..H12.1">Calendar!$B$2</definedName>
    <definedName name="ColumnTitleRegion10..H54.1">Calendar!$B$44</definedName>
    <definedName name="ColumnTitleRegion11..C56.1">Calendar!$B$44</definedName>
    <definedName name="ColumnTitleRegion12..D56.1">Calendar!$D$55</definedName>
    <definedName name="ColumnTitleRegion13..H68.1">Calendar!$B$58</definedName>
    <definedName name="ColumnTitleRegion14..C70.1">Calendar!$B$58</definedName>
    <definedName name="ColumnTitleRegion15..D70.1">Calendar!$D$69</definedName>
    <definedName name="ColumnTitleRegion16..H82.1">Calendar!$B$72</definedName>
    <definedName name="ColumnTitleRegion17..C84.1">Calendar!$B$72</definedName>
    <definedName name="ColumnTitleRegion18..D84.1">Calendar!$D$83</definedName>
    <definedName name="ColumnTitleRegion19..H96.1">Calendar!$B$86</definedName>
    <definedName name="ColumnTitleRegion2..C14.1">Calendar!$B$2</definedName>
    <definedName name="ColumnTitleRegion20..C98.1">Calendar!$B$86</definedName>
    <definedName name="ColumnTitleRegion21..D98.1">Calendar!$D$97</definedName>
    <definedName name="ColumnTitleRegion22..H110.1">Calendar!$B$100</definedName>
    <definedName name="ColumnTitleRegion23..C112.1">Calendar!$B$100</definedName>
    <definedName name="ColumnTitleRegion24..D112.1">Calendar!$D$111</definedName>
    <definedName name="ColumnTitleRegion25..H124.1">Calendar!$B$114</definedName>
    <definedName name="ColumnTitleRegion26..C126.1">Calendar!$B$114</definedName>
    <definedName name="ColumnTitleRegion27..D126.1">Calendar!$D$125</definedName>
    <definedName name="ColumnTitleRegion28..H138.1">Calendar!$B$128</definedName>
    <definedName name="ColumnTitleRegion29..C140.1">Calendar!$B$128</definedName>
    <definedName name="ColumnTitleRegion3..D14.1">Calendar!$D$13</definedName>
    <definedName name="ColumnTitleRegion30..D140.1">Calendar!$D$139</definedName>
    <definedName name="ColumnTitleRegion31..H152.1">Calendar!$B$142</definedName>
    <definedName name="ColumnTitleRegion32..C154.1">Calendar!$B$142</definedName>
    <definedName name="ColumnTitleRegion33..D154.1">Calendar!$D$153</definedName>
    <definedName name="ColumnTitleRegion34..H166.1">Calendar!$B$156</definedName>
    <definedName name="ColumnTitleRegion35..C168.1">Calendar!$B$156</definedName>
    <definedName name="ColumnTitleRegion36..D168.1">Calendar!$D$167</definedName>
    <definedName name="ColumnTitleRegion4..H26.1">Calendar!$B$16</definedName>
    <definedName name="ColumnTitleRegion5..C28.1">Calendar!$B$16</definedName>
    <definedName name="ColumnTitleRegion6..D28.1">Calendar!$D$27</definedName>
    <definedName name="ColumnTitleRegion7..H40.1">Calendar!$B$30</definedName>
    <definedName name="ColumnTitleRegion8..C42.1">Calendar!$B$30</definedName>
    <definedName name="ColumnTitleRegion9..D42.1">Calendar!$D$41</definedName>
    <definedName name="Days">{0,1,2,3,4,5,6}</definedName>
    <definedName name="Months">{"January","February","March","April","May","June","July","August","September","October","November","December"}</definedName>
    <definedName name="_xlnm.Print_Area" localSheetId="1">Calendar!$B$1:$I$168</definedName>
    <definedName name="WeekdayOption">MATCH(WeekStart,Weekdays,0)+10</definedName>
    <definedName name="Weekdays">{"Monday","Tuesday","Wednesday","Thursday","Friday","Saturday","Sunday"}</definedName>
    <definedName name="WeekStart">Calendar!$B$2</definedName>
    <definedName name="WeekStartValue">IF(WeekStart="Monday",2,1)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 i="16" l="1"/>
  <c r="A14" i="16"/>
  <c r="A11" i="16" a="1"/>
  <c r="G11" i="16" s="1"/>
  <c r="A9" i="16" a="1"/>
  <c r="G9" i="16" s="1"/>
  <c r="A7" i="16" a="1"/>
  <c r="G7" i="16" s="1"/>
  <c r="A5" i="16" a="1"/>
  <c r="G5" i="16" s="1"/>
  <c r="A3" i="16" a="1"/>
  <c r="G3" i="16" s="1"/>
  <c r="G2" i="16" s="1"/>
  <c r="A5" i="16" l="1"/>
  <c r="A9" i="16"/>
  <c r="B3" i="16"/>
  <c r="B2" i="16" s="1"/>
  <c r="C5" i="16"/>
  <c r="C11" i="16"/>
  <c r="D5" i="16"/>
  <c r="D11" i="16"/>
  <c r="E3" i="16"/>
  <c r="E2" i="16" s="1"/>
  <c r="E5" i="16"/>
  <c r="E7" i="16"/>
  <c r="E9" i="16"/>
  <c r="E11" i="16"/>
  <c r="B5" i="16"/>
  <c r="B9" i="16"/>
  <c r="C3" i="16"/>
  <c r="C2" i="16" s="1"/>
  <c r="C7" i="16"/>
  <c r="C9" i="16"/>
  <c r="D3" i="16"/>
  <c r="D2" i="16" s="1"/>
  <c r="D9" i="16"/>
  <c r="F3" i="16"/>
  <c r="F2" i="16" s="1"/>
  <c r="F5" i="16"/>
  <c r="F7" i="16"/>
  <c r="F9" i="16"/>
  <c r="F11" i="16"/>
  <c r="A3" i="16"/>
  <c r="A7" i="16"/>
  <c r="A11" i="16"/>
  <c r="B7" i="16"/>
  <c r="B11" i="16"/>
  <c r="D7" i="16"/>
  <c r="B15" i="14"/>
  <c r="B3" i="14" l="1" a="1"/>
  <c r="B3" i="14" s="1"/>
  <c r="B5" i="14" a="1"/>
  <c r="H5" i="14" s="1"/>
  <c r="B7" i="14" a="1"/>
  <c r="E7" i="14" s="1"/>
  <c r="B9" i="14" a="1"/>
  <c r="G9" i="14" s="1"/>
  <c r="B11" i="14" a="1"/>
  <c r="G11" i="14" s="1"/>
  <c r="B13" i="14" a="1"/>
  <c r="B13" i="14" s="1"/>
  <c r="C15" i="14"/>
  <c r="A18" i="16" s="1" a="1"/>
  <c r="G18" i="16" l="1"/>
  <c r="D18" i="16"/>
  <c r="A18" i="16"/>
  <c r="F18" i="16"/>
  <c r="C18" i="16"/>
  <c r="E18" i="16"/>
  <c r="B18" i="16"/>
  <c r="A20" i="16" a="1"/>
  <c r="A22" i="16" a="1"/>
  <c r="A24" i="16" a="1"/>
  <c r="A27" i="16"/>
  <c r="B27" i="16"/>
  <c r="A16" i="16" a="1"/>
  <c r="F5" i="14"/>
  <c r="B5" i="14"/>
  <c r="D5" i="14"/>
  <c r="C5" i="14"/>
  <c r="F11" i="14"/>
  <c r="D11" i="14"/>
  <c r="E5" i="14"/>
  <c r="G5" i="14"/>
  <c r="H3" i="14"/>
  <c r="H2" i="14" s="1"/>
  <c r="B19" i="14" a="1"/>
  <c r="C19" i="14" s="1"/>
  <c r="E9" i="14"/>
  <c r="B9" i="14"/>
  <c r="C3" i="14"/>
  <c r="C2" i="14" s="1"/>
  <c r="D3" i="14"/>
  <c r="D2" i="14" s="1"/>
  <c r="F9" i="14"/>
  <c r="F3" i="14"/>
  <c r="F2" i="14" s="1"/>
  <c r="E3" i="14"/>
  <c r="E2" i="14" s="1"/>
  <c r="C7" i="14"/>
  <c r="F7" i="14"/>
  <c r="G7" i="14"/>
  <c r="B25" i="14" a="1"/>
  <c r="B25" i="14" s="1"/>
  <c r="B17" i="14" a="1"/>
  <c r="B17" i="14" s="1"/>
  <c r="B16" i="14" s="1"/>
  <c r="B27" i="14" a="1"/>
  <c r="C27" i="14" s="1"/>
  <c r="B23" i="14" a="1"/>
  <c r="B23" i="14" s="1"/>
  <c r="B11" i="14"/>
  <c r="C9" i="14"/>
  <c r="H7" i="14"/>
  <c r="C11" i="14"/>
  <c r="C13" i="14"/>
  <c r="E11" i="14"/>
  <c r="B21" i="14" a="1"/>
  <c r="F21" i="14" s="1"/>
  <c r="H9" i="14"/>
  <c r="D9" i="14"/>
  <c r="H11" i="14"/>
  <c r="D7" i="14"/>
  <c r="B7" i="14"/>
  <c r="G3" i="14"/>
  <c r="G2" i="14" s="1"/>
  <c r="C29" i="14"/>
  <c r="B29" i="14"/>
  <c r="G20" i="16" l="1"/>
  <c r="D20" i="16"/>
  <c r="B20" i="16"/>
  <c r="A20" i="16"/>
  <c r="F20" i="16"/>
  <c r="C20" i="16"/>
  <c r="E20" i="16"/>
  <c r="A33" i="16" a="1"/>
  <c r="A31" i="16" a="1"/>
  <c r="B41" i="16"/>
  <c r="A29" i="16" a="1"/>
  <c r="A41" i="16"/>
  <c r="A39" i="16" a="1"/>
  <c r="A37" i="16" a="1"/>
  <c r="A35" i="16" a="1"/>
  <c r="G16" i="16"/>
  <c r="G15" i="16" s="1"/>
  <c r="D16" i="16"/>
  <c r="D15" i="16" s="1"/>
  <c r="A16" i="16"/>
  <c r="A15" i="16" s="1"/>
  <c r="F16" i="16"/>
  <c r="F15" i="16" s="1"/>
  <c r="E16" i="16"/>
  <c r="E15" i="16" s="1"/>
  <c r="C16" i="16"/>
  <c r="C15" i="16" s="1"/>
  <c r="B16" i="16"/>
  <c r="B15" i="16" s="1"/>
  <c r="G24" i="16"/>
  <c r="E24" i="16"/>
  <c r="B24" i="16"/>
  <c r="D24" i="16"/>
  <c r="A24" i="16"/>
  <c r="F24" i="16"/>
  <c r="C24" i="16"/>
  <c r="G22" i="16"/>
  <c r="B22" i="16"/>
  <c r="D22" i="16"/>
  <c r="A22" i="16"/>
  <c r="F22" i="16"/>
  <c r="C22" i="16"/>
  <c r="E22" i="16"/>
  <c r="F19" i="14"/>
  <c r="H19" i="14"/>
  <c r="G19" i="14"/>
  <c r="B19" i="14"/>
  <c r="E19" i="14"/>
  <c r="D19" i="14"/>
  <c r="B43" i="14"/>
  <c r="G17" i="14"/>
  <c r="G16" i="14" s="1"/>
  <c r="F17" i="14"/>
  <c r="F16" i="14" s="1"/>
  <c r="D17" i="14"/>
  <c r="D16" i="14" s="1"/>
  <c r="D23" i="14"/>
  <c r="B27" i="14"/>
  <c r="H17" i="14"/>
  <c r="H16" i="14" s="1"/>
  <c r="H23" i="14"/>
  <c r="C17" i="14"/>
  <c r="C16" i="14" s="1"/>
  <c r="E17" i="14"/>
  <c r="E16" i="14" s="1"/>
  <c r="B21" i="14"/>
  <c r="C23" i="14"/>
  <c r="E23" i="14"/>
  <c r="G23" i="14"/>
  <c r="E25" i="14"/>
  <c r="F25" i="14"/>
  <c r="G25" i="14"/>
  <c r="F23" i="14"/>
  <c r="H25" i="14"/>
  <c r="D25" i="14"/>
  <c r="C25" i="14"/>
  <c r="C21" i="14"/>
  <c r="D21" i="14"/>
  <c r="E21" i="14"/>
  <c r="B35" i="14" a="1"/>
  <c r="B35" i="14" s="1"/>
  <c r="B41" i="14" a="1"/>
  <c r="C41" i="14" s="1"/>
  <c r="B37" i="14" a="1"/>
  <c r="H37" i="14" s="1"/>
  <c r="B33" i="14" a="1"/>
  <c r="D33" i="14" s="1"/>
  <c r="B31" i="14" a="1"/>
  <c r="G31" i="14" s="1"/>
  <c r="G30" i="14" s="1"/>
  <c r="B39" i="14" a="1"/>
  <c r="H39" i="14" s="1"/>
  <c r="G21" i="14"/>
  <c r="H21" i="14"/>
  <c r="C43" i="14"/>
  <c r="B35" i="16" l="1"/>
  <c r="G35" i="16"/>
  <c r="D35" i="16"/>
  <c r="F35" i="16"/>
  <c r="C35" i="16"/>
  <c r="A35" i="16"/>
  <c r="E35" i="16"/>
  <c r="B33" i="16"/>
  <c r="D33" i="16"/>
  <c r="F33" i="16"/>
  <c r="C33" i="16"/>
  <c r="E33" i="16"/>
  <c r="A33" i="16"/>
  <c r="G33" i="16"/>
  <c r="B37" i="16"/>
  <c r="G37" i="16"/>
  <c r="D37" i="16"/>
  <c r="F37" i="16"/>
  <c r="A37" i="16"/>
  <c r="C37" i="16"/>
  <c r="E37" i="16"/>
  <c r="B39" i="16"/>
  <c r="A39" i="16"/>
  <c r="B29" i="16"/>
  <c r="B28" i="16" s="1"/>
  <c r="F29" i="16"/>
  <c r="F28" i="16" s="1"/>
  <c r="C29" i="16"/>
  <c r="C28" i="16" s="1"/>
  <c r="A29" i="16"/>
  <c r="A28" i="16" s="1"/>
  <c r="E29" i="16"/>
  <c r="E28" i="16" s="1"/>
  <c r="G29" i="16"/>
  <c r="G28" i="16" s="1"/>
  <c r="D29" i="16"/>
  <c r="D28" i="16" s="1"/>
  <c r="A53" i="16" a="1"/>
  <c r="A47" i="16" a="1"/>
  <c r="A45" i="16" a="1"/>
  <c r="A43" i="16" a="1"/>
  <c r="A51" i="16" a="1"/>
  <c r="A49" i="16" a="1"/>
  <c r="B55" i="16"/>
  <c r="A55" i="16"/>
  <c r="B31" i="16"/>
  <c r="D31" i="16"/>
  <c r="F31" i="16"/>
  <c r="E31" i="16"/>
  <c r="C31" i="16"/>
  <c r="A31" i="16"/>
  <c r="G31" i="16"/>
  <c r="B55" i="14" a="1"/>
  <c r="C55" i="14" s="1"/>
  <c r="G35" i="14"/>
  <c r="C35" i="14"/>
  <c r="E39" i="14"/>
  <c r="B41" i="14"/>
  <c r="D39" i="14"/>
  <c r="F35" i="14"/>
  <c r="B39" i="14"/>
  <c r="E35" i="14"/>
  <c r="H33" i="14"/>
  <c r="B33" i="14"/>
  <c r="B37" i="14"/>
  <c r="F37" i="14"/>
  <c r="B31" i="14"/>
  <c r="B30" i="14" s="1"/>
  <c r="F31" i="14"/>
  <c r="F30" i="14" s="1"/>
  <c r="E31" i="14"/>
  <c r="E30" i="14" s="1"/>
  <c r="C31" i="14"/>
  <c r="C30" i="14" s="1"/>
  <c r="H35" i="14"/>
  <c r="E33" i="14"/>
  <c r="B53" i="14" a="1"/>
  <c r="E53" i="14" s="1"/>
  <c r="B57" i="14"/>
  <c r="D35" i="14"/>
  <c r="D31" i="14"/>
  <c r="D30" i="14" s="1"/>
  <c r="D37" i="14"/>
  <c r="C37" i="14"/>
  <c r="E37" i="14"/>
  <c r="G37" i="14"/>
  <c r="B51" i="14" a="1"/>
  <c r="D51" i="14" s="1"/>
  <c r="B45" i="14" a="1"/>
  <c r="G45" i="14" s="1"/>
  <c r="G44" i="14" s="1"/>
  <c r="G33" i="14"/>
  <c r="C33" i="14"/>
  <c r="H31" i="14"/>
  <c r="H30" i="14" s="1"/>
  <c r="F33" i="14"/>
  <c r="C39" i="14"/>
  <c r="F39" i="14"/>
  <c r="G39" i="14"/>
  <c r="B49" i="14" a="1"/>
  <c r="H49" i="14" s="1"/>
  <c r="B47" i="14" a="1"/>
  <c r="B47" i="14" s="1"/>
  <c r="C57" i="14"/>
  <c r="B53" i="16" l="1"/>
  <c r="A53" i="16"/>
  <c r="B47" i="16"/>
  <c r="G47" i="16"/>
  <c r="F47" i="16"/>
  <c r="C47" i="16"/>
  <c r="E47" i="16"/>
  <c r="A47" i="16"/>
  <c r="D47" i="16"/>
  <c r="B49" i="16"/>
  <c r="F49" i="16"/>
  <c r="G49" i="16"/>
  <c r="C49" i="16"/>
  <c r="E49" i="16"/>
  <c r="A49" i="16"/>
  <c r="D49" i="16"/>
  <c r="B51" i="16"/>
  <c r="G51" i="16"/>
  <c r="F51" i="16"/>
  <c r="D51" i="16"/>
  <c r="C51" i="16"/>
  <c r="E51" i="16"/>
  <c r="A51" i="16"/>
  <c r="A67" i="16" a="1"/>
  <c r="A65" i="16" a="1"/>
  <c r="A63" i="16" a="1"/>
  <c r="A61" i="16" a="1"/>
  <c r="A59" i="16" a="1"/>
  <c r="A57" i="16" a="1"/>
  <c r="B43" i="16"/>
  <c r="B42" i="16" s="1"/>
  <c r="E43" i="16"/>
  <c r="E42" i="16" s="1"/>
  <c r="A43" i="16"/>
  <c r="A42" i="16" s="1"/>
  <c r="D43" i="16"/>
  <c r="D42" i="16" s="1"/>
  <c r="G43" i="16"/>
  <c r="G42" i="16" s="1"/>
  <c r="F43" i="16"/>
  <c r="F42" i="16" s="1"/>
  <c r="C43" i="16"/>
  <c r="C42" i="16" s="1"/>
  <c r="B45" i="16"/>
  <c r="C45" i="16"/>
  <c r="G45" i="16"/>
  <c r="F45" i="16"/>
  <c r="E45" i="16"/>
  <c r="A45" i="16"/>
  <c r="D45" i="16"/>
  <c r="B55" i="14"/>
  <c r="H53" i="14"/>
  <c r="E51" i="14"/>
  <c r="C45" i="14"/>
  <c r="C44" i="14" s="1"/>
  <c r="G47" i="14"/>
  <c r="F47" i="14"/>
  <c r="C71" i="14"/>
  <c r="H47" i="14"/>
  <c r="G49" i="14"/>
  <c r="D47" i="14"/>
  <c r="B71" i="14"/>
  <c r="B49" i="14"/>
  <c r="B45" i="14"/>
  <c r="B44" i="14" s="1"/>
  <c r="F45" i="14"/>
  <c r="F44" i="14" s="1"/>
  <c r="C49" i="14"/>
  <c r="D49" i="14"/>
  <c r="H51" i="14"/>
  <c r="H45" i="14"/>
  <c r="H44" i="14" s="1"/>
  <c r="E45" i="14"/>
  <c r="E44" i="14" s="1"/>
  <c r="E47" i="14"/>
  <c r="F49" i="14"/>
  <c r="D45" i="14"/>
  <c r="D44" i="14" s="1"/>
  <c r="E49" i="14"/>
  <c r="C51" i="14"/>
  <c r="G51" i="14"/>
  <c r="B51" i="14"/>
  <c r="F53" i="14"/>
  <c r="B53" i="14"/>
  <c r="C53" i="14"/>
  <c r="F51" i="14"/>
  <c r="D53" i="14"/>
  <c r="G53" i="14"/>
  <c r="C47" i="14"/>
  <c r="B63" i="14" a="1"/>
  <c r="E63" i="14" s="1"/>
  <c r="B69" i="14" a="1"/>
  <c r="C69" i="14" s="1"/>
  <c r="B65" i="14" a="1"/>
  <c r="E65" i="14" s="1"/>
  <c r="B61" i="14" a="1"/>
  <c r="E61" i="14" s="1"/>
  <c r="B67" i="14" a="1"/>
  <c r="F67" i="14" s="1"/>
  <c r="B59" i="14" a="1"/>
  <c r="B59" i="14" s="1"/>
  <c r="B58" i="14" s="1"/>
  <c r="B67" i="16" l="1"/>
  <c r="A67" i="16"/>
  <c r="A57" i="16"/>
  <c r="A56" i="16" s="1"/>
  <c r="G57" i="16"/>
  <c r="G56" i="16" s="1"/>
  <c r="D57" i="16"/>
  <c r="D56" i="16" s="1"/>
  <c r="B57" i="16"/>
  <c r="B56" i="16" s="1"/>
  <c r="E57" i="16"/>
  <c r="E56" i="16" s="1"/>
  <c r="F57" i="16"/>
  <c r="F56" i="16" s="1"/>
  <c r="C57" i="16"/>
  <c r="C56" i="16" s="1"/>
  <c r="B59" i="16"/>
  <c r="G59" i="16"/>
  <c r="D59" i="16"/>
  <c r="A59" i="16"/>
  <c r="F59" i="16"/>
  <c r="E59" i="16"/>
  <c r="C59" i="16"/>
  <c r="A61" i="16"/>
  <c r="B61" i="16"/>
  <c r="E61" i="16"/>
  <c r="G61" i="16"/>
  <c r="D61" i="16"/>
  <c r="F61" i="16"/>
  <c r="C61" i="16"/>
  <c r="A63" i="16"/>
  <c r="C63" i="16"/>
  <c r="B63" i="16"/>
  <c r="G63" i="16"/>
  <c r="D63" i="16"/>
  <c r="E63" i="16"/>
  <c r="F63" i="16"/>
  <c r="A65" i="16"/>
  <c r="C65" i="16"/>
  <c r="E65" i="16"/>
  <c r="B65" i="16"/>
  <c r="G65" i="16"/>
  <c r="D65" i="16"/>
  <c r="F65" i="16"/>
  <c r="B75" i="14" a="1"/>
  <c r="B75" i="14" s="1"/>
  <c r="B83" i="14" a="1"/>
  <c r="B81" i="14" a="1"/>
  <c r="E81" i="14" s="1"/>
  <c r="B67" i="14"/>
  <c r="D63" i="14"/>
  <c r="C61" i="14"/>
  <c r="H61" i="14"/>
  <c r="B61" i="14"/>
  <c r="F63" i="14"/>
  <c r="B73" i="14" a="1"/>
  <c r="B79" i="14" a="1"/>
  <c r="D79" i="14" s="1"/>
  <c r="G61" i="14"/>
  <c r="C85" i="14"/>
  <c r="B85" i="14"/>
  <c r="F61" i="14"/>
  <c r="D61" i="14"/>
  <c r="B77" i="14" a="1"/>
  <c r="C77" i="14" s="1"/>
  <c r="H63" i="14"/>
  <c r="B69" i="14"/>
  <c r="D65" i="14"/>
  <c r="H59" i="14"/>
  <c r="H58" i="14" s="1"/>
  <c r="G67" i="14"/>
  <c r="D67" i="14"/>
  <c r="C63" i="14"/>
  <c r="G63" i="14"/>
  <c r="B63" i="14"/>
  <c r="G65" i="14"/>
  <c r="B65" i="14"/>
  <c r="C65" i="14"/>
  <c r="F59" i="14"/>
  <c r="F58" i="14" s="1"/>
  <c r="E59" i="14"/>
  <c r="E58" i="14" s="1"/>
  <c r="C59" i="14"/>
  <c r="C58" i="14" s="1"/>
  <c r="H67" i="14"/>
  <c r="G59" i="14"/>
  <c r="G58" i="14" s="1"/>
  <c r="H65" i="14"/>
  <c r="C67" i="14"/>
  <c r="F65" i="14"/>
  <c r="D59" i="14"/>
  <c r="D58" i="14" s="1"/>
  <c r="E67" i="14"/>
  <c r="C75" i="14" l="1"/>
  <c r="E75" i="14"/>
  <c r="D75" i="14"/>
  <c r="H75" i="14"/>
  <c r="F75" i="14"/>
  <c r="B97" i="14" a="1"/>
  <c r="C97" i="14" s="1"/>
  <c r="G75" i="14"/>
  <c r="C81" i="14"/>
  <c r="B81" i="14"/>
  <c r="F81" i="14"/>
  <c r="B91" i="14" a="1"/>
  <c r="D91" i="14" s="1"/>
  <c r="G79" i="14"/>
  <c r="C99" i="14"/>
  <c r="C79" i="14"/>
  <c r="H81" i="14"/>
  <c r="B93" i="14" a="1"/>
  <c r="H93" i="14" s="1"/>
  <c r="G81" i="14"/>
  <c r="D81" i="14"/>
  <c r="B83" i="14"/>
  <c r="C83" i="14"/>
  <c r="C73" i="14"/>
  <c r="C72" i="14" s="1"/>
  <c r="B73" i="14"/>
  <c r="B72" i="14" s="1"/>
  <c r="B89" i="14" a="1"/>
  <c r="B87" i="14" a="1"/>
  <c r="E73" i="14"/>
  <c r="E72" i="14" s="1"/>
  <c r="B99" i="14"/>
  <c r="B95" i="14" a="1"/>
  <c r="H95" i="14" s="1"/>
  <c r="H73" i="14"/>
  <c r="H72" i="14" s="1"/>
  <c r="F73" i="14"/>
  <c r="F72" i="14" s="1"/>
  <c r="G73" i="14"/>
  <c r="G72" i="14" s="1"/>
  <c r="D73" i="14"/>
  <c r="D72" i="14" s="1"/>
  <c r="E77" i="14"/>
  <c r="H77" i="14"/>
  <c r="F77" i="14"/>
  <c r="G77" i="14"/>
  <c r="D77" i="14"/>
  <c r="B77" i="14"/>
  <c r="B79" i="14"/>
  <c r="F79" i="14"/>
  <c r="H79" i="14"/>
  <c r="E79" i="14"/>
  <c r="B91" i="14" l="1"/>
  <c r="B97" i="14"/>
  <c r="B101" i="14" a="1"/>
  <c r="H101" i="14" s="1"/>
  <c r="H100" i="14" s="1"/>
  <c r="F91" i="14"/>
  <c r="B111" i="14" a="1"/>
  <c r="B111" i="14" s="1"/>
  <c r="G91" i="14"/>
  <c r="B105" i="14" a="1"/>
  <c r="E105" i="14" s="1"/>
  <c r="B103" i="14" a="1"/>
  <c r="B103" i="14" s="1"/>
  <c r="D93" i="14"/>
  <c r="C91" i="14"/>
  <c r="C113" i="14"/>
  <c r="E91" i="14"/>
  <c r="H91" i="14"/>
  <c r="F93" i="14"/>
  <c r="G93" i="14"/>
  <c r="C93" i="14"/>
  <c r="B95" i="14"/>
  <c r="D95" i="14"/>
  <c r="F95" i="14"/>
  <c r="C95" i="14"/>
  <c r="B113" i="14"/>
  <c r="B109" i="14" a="1"/>
  <c r="E109" i="14" s="1"/>
  <c r="B107" i="14" a="1"/>
  <c r="B107" i="14" s="1"/>
  <c r="B93" i="14"/>
  <c r="E93" i="14"/>
  <c r="E89" i="14"/>
  <c r="G89" i="14"/>
  <c r="F89" i="14"/>
  <c r="B89" i="14"/>
  <c r="H89" i="14"/>
  <c r="D89" i="14"/>
  <c r="C89" i="14"/>
  <c r="G87" i="14"/>
  <c r="G86" i="14" s="1"/>
  <c r="E87" i="14"/>
  <c r="E86" i="14" s="1"/>
  <c r="C87" i="14"/>
  <c r="C86" i="14" s="1"/>
  <c r="B87" i="14"/>
  <c r="B86" i="14" s="1"/>
  <c r="H87" i="14"/>
  <c r="H86" i="14" s="1"/>
  <c r="D87" i="14"/>
  <c r="D86" i="14" s="1"/>
  <c r="F87" i="14"/>
  <c r="F86" i="14" s="1"/>
  <c r="E95" i="14"/>
  <c r="G95" i="14"/>
  <c r="D101" i="14" l="1"/>
  <c r="D100" i="14" s="1"/>
  <c r="C101" i="14"/>
  <c r="C100" i="14" s="1"/>
  <c r="C111" i="14"/>
  <c r="D103" i="14"/>
  <c r="G101" i="14"/>
  <c r="G100" i="14" s="1"/>
  <c r="B119" i="14" a="1"/>
  <c r="C119" i="14" s="1"/>
  <c r="F101" i="14"/>
  <c r="F100" i="14" s="1"/>
  <c r="E101" i="14"/>
  <c r="E100" i="14" s="1"/>
  <c r="C103" i="14"/>
  <c r="B101" i="14"/>
  <c r="B100" i="14" s="1"/>
  <c r="B115" i="14" a="1"/>
  <c r="F115" i="14" s="1"/>
  <c r="F114" i="14" s="1"/>
  <c r="C105" i="14"/>
  <c r="B123" i="14" a="1"/>
  <c r="G123" i="14" s="1"/>
  <c r="B105" i="14"/>
  <c r="G105" i="14"/>
  <c r="H105" i="14"/>
  <c r="H103" i="14"/>
  <c r="E103" i="14"/>
  <c r="G103" i="14"/>
  <c r="F103" i="14"/>
  <c r="C127" i="14"/>
  <c r="B121" i="14" a="1"/>
  <c r="E121" i="14" s="1"/>
  <c r="D105" i="14"/>
  <c r="F105" i="14"/>
  <c r="B125" i="14" a="1"/>
  <c r="B125" i="14" s="1"/>
  <c r="B127" i="14"/>
  <c r="C107" i="14"/>
  <c r="D107" i="14"/>
  <c r="B117" i="14" a="1"/>
  <c r="F117" i="14" s="1"/>
  <c r="G107" i="14"/>
  <c r="H107" i="14"/>
  <c r="H109" i="14"/>
  <c r="G109" i="14"/>
  <c r="B109" i="14"/>
  <c r="E107" i="14"/>
  <c r="D109" i="14"/>
  <c r="F109" i="14"/>
  <c r="F107" i="14"/>
  <c r="C109" i="14"/>
  <c r="H119" i="14" l="1"/>
  <c r="E119" i="14"/>
  <c r="D119" i="14"/>
  <c r="G119" i="14"/>
  <c r="B119" i="14"/>
  <c r="F119" i="14"/>
  <c r="H115" i="14"/>
  <c r="H114" i="14" s="1"/>
  <c r="B133" i="14" a="1"/>
  <c r="D133" i="14" s="1"/>
  <c r="H123" i="14"/>
  <c r="C123" i="14"/>
  <c r="C115" i="14"/>
  <c r="C114" i="14" s="1"/>
  <c r="B121" i="14"/>
  <c r="E115" i="14"/>
  <c r="E114" i="14" s="1"/>
  <c r="B115" i="14"/>
  <c r="B114" i="14" s="1"/>
  <c r="D123" i="14"/>
  <c r="B129" i="14" a="1"/>
  <c r="F129" i="14" s="1"/>
  <c r="F128" i="14" s="1"/>
  <c r="B137" i="14" a="1"/>
  <c r="F137" i="14" s="1"/>
  <c r="B139" i="14" a="1"/>
  <c r="B139" i="14" s="1"/>
  <c r="B123" i="14"/>
  <c r="E123" i="14"/>
  <c r="D115" i="14"/>
  <c r="D114" i="14" s="1"/>
  <c r="G115" i="14"/>
  <c r="G114" i="14" s="1"/>
  <c r="H117" i="14"/>
  <c r="B135" i="14" a="1"/>
  <c r="C135" i="14" s="1"/>
  <c r="E117" i="14"/>
  <c r="B141" i="14"/>
  <c r="G121" i="14"/>
  <c r="D121" i="14"/>
  <c r="C141" i="14"/>
  <c r="H121" i="14"/>
  <c r="F123" i="14"/>
  <c r="F121" i="14"/>
  <c r="C125" i="14"/>
  <c r="B131" i="14" a="1"/>
  <c r="G131" i="14" s="1"/>
  <c r="D117" i="14"/>
  <c r="C121" i="14"/>
  <c r="G117" i="14"/>
  <c r="C117" i="14"/>
  <c r="B117" i="14"/>
  <c r="B133" i="14" l="1"/>
  <c r="C133" i="14"/>
  <c r="H133" i="14"/>
  <c r="E133" i="14"/>
  <c r="F133" i="14"/>
  <c r="G133" i="14"/>
  <c r="D129" i="14"/>
  <c r="D128" i="14" s="1"/>
  <c r="C129" i="14"/>
  <c r="C128" i="14" s="1"/>
  <c r="H129" i="14"/>
  <c r="H128" i="14" s="1"/>
  <c r="E129" i="14"/>
  <c r="E128" i="14" s="1"/>
  <c r="H135" i="14"/>
  <c r="G135" i="14"/>
  <c r="G137" i="14"/>
  <c r="E137" i="14"/>
  <c r="B153" i="14" a="1"/>
  <c r="B153" i="14" s="1"/>
  <c r="B145" i="14" a="1"/>
  <c r="F145" i="14" s="1"/>
  <c r="B137" i="14"/>
  <c r="G129" i="14"/>
  <c r="G128" i="14" s="1"/>
  <c r="H137" i="14"/>
  <c r="B129" i="14"/>
  <c r="B128" i="14" s="1"/>
  <c r="C155" i="14"/>
  <c r="B147" i="14" a="1"/>
  <c r="B147" i="14" s="1"/>
  <c r="C139" i="14"/>
  <c r="B149" i="14" a="1"/>
  <c r="B149" i="14" s="1"/>
  <c r="D137" i="14"/>
  <c r="C137" i="14"/>
  <c r="B155" i="14"/>
  <c r="B151" i="14" a="1"/>
  <c r="F151" i="14" s="1"/>
  <c r="B135" i="14"/>
  <c r="E135" i="14"/>
  <c r="B131" i="14"/>
  <c r="B143" i="14" a="1"/>
  <c r="B143" i="14" s="1"/>
  <c r="B142" i="14" s="1"/>
  <c r="E131" i="14"/>
  <c r="F135" i="14"/>
  <c r="D135" i="14"/>
  <c r="H131" i="14"/>
  <c r="F131" i="14"/>
  <c r="D131" i="14"/>
  <c r="C131" i="14"/>
  <c r="H145" i="14" l="1"/>
  <c r="B165" i="14" a="1"/>
  <c r="C165" i="14" s="1"/>
  <c r="C153" i="14"/>
  <c r="D145" i="14"/>
  <c r="E145" i="14"/>
  <c r="B145" i="14"/>
  <c r="G145" i="14"/>
  <c r="C145" i="14"/>
  <c r="D147" i="14"/>
  <c r="G147" i="14"/>
  <c r="H147" i="14"/>
  <c r="C147" i="14"/>
  <c r="E147" i="14"/>
  <c r="F147" i="14"/>
  <c r="B157" i="14" a="1"/>
  <c r="D157" i="14" s="1"/>
  <c r="D156" i="14" s="1"/>
  <c r="B161" i="14" a="1"/>
  <c r="B161" i="14" s="1"/>
  <c r="D143" i="14"/>
  <c r="D142" i="14" s="1"/>
  <c r="F149" i="14"/>
  <c r="B159" i="14" a="1"/>
  <c r="G159" i="14" s="1"/>
  <c r="G151" i="14"/>
  <c r="B163" i="14" a="1"/>
  <c r="F163" i="14" s="1"/>
  <c r="E143" i="14"/>
  <c r="E142" i="14" s="1"/>
  <c r="G149" i="14"/>
  <c r="D151" i="14"/>
  <c r="E149" i="14"/>
  <c r="H149" i="14"/>
  <c r="H151" i="14"/>
  <c r="B167" i="14" a="1"/>
  <c r="C167" i="14" s="1"/>
  <c r="H143" i="14"/>
  <c r="H142" i="14" s="1"/>
  <c r="F143" i="14"/>
  <c r="F142" i="14" s="1"/>
  <c r="C149" i="14"/>
  <c r="D149" i="14"/>
  <c r="C151" i="14"/>
  <c r="B151" i="14"/>
  <c r="C143" i="14"/>
  <c r="C142" i="14" s="1"/>
  <c r="G143" i="14"/>
  <c r="G142" i="14" s="1"/>
  <c r="E151" i="14"/>
  <c r="E165" i="14" l="1"/>
  <c r="G165" i="14"/>
  <c r="F165" i="14"/>
  <c r="B165" i="14"/>
  <c r="D165" i="14"/>
  <c r="H165" i="14"/>
  <c r="C163" i="14"/>
  <c r="C157" i="14"/>
  <c r="C156" i="14" s="1"/>
  <c r="G157" i="14"/>
  <c r="G156" i="14" s="1"/>
  <c r="H157" i="14"/>
  <c r="H156" i="14" s="1"/>
  <c r="B157" i="14"/>
  <c r="B156" i="14" s="1"/>
  <c r="H163" i="14"/>
  <c r="E157" i="14"/>
  <c r="E156" i="14" s="1"/>
  <c r="F157" i="14"/>
  <c r="F156" i="14" s="1"/>
  <c r="B163" i="14"/>
  <c r="D161" i="14"/>
  <c r="H161" i="14"/>
  <c r="E161" i="14"/>
  <c r="F161" i="14"/>
  <c r="C161" i="14"/>
  <c r="G161" i="14"/>
  <c r="C159" i="14"/>
  <c r="H159" i="14"/>
  <c r="E159" i="14"/>
  <c r="B159" i="14"/>
  <c r="F159" i="14"/>
  <c r="D159" i="14"/>
  <c r="B167" i="14"/>
  <c r="D163" i="14"/>
  <c r="G163" i="14"/>
  <c r="E163" i="14"/>
</calcChain>
</file>

<file path=xl/sharedStrings.xml><?xml version="1.0" encoding="utf-8"?>
<sst xmlns="http://schemas.openxmlformats.org/spreadsheetml/2006/main" count="156" uniqueCount="99">
  <si>
    <t>Notes:</t>
  </si>
  <si>
    <t>MONDAY</t>
  </si>
  <si>
    <t>August</t>
  </si>
  <si>
    <t>WEEK 10</t>
  </si>
  <si>
    <t>WEEK 1</t>
  </si>
  <si>
    <t>WEEK 2</t>
  </si>
  <si>
    <t>WEEK 3</t>
  </si>
  <si>
    <t>WEEK 4</t>
  </si>
  <si>
    <t>WEEK 5</t>
  </si>
  <si>
    <t>WEEK 6</t>
  </si>
  <si>
    <t>WEEK 7</t>
  </si>
  <si>
    <t>WEEK 8</t>
  </si>
  <si>
    <t>WEEK 9</t>
  </si>
  <si>
    <t>WEEK 11</t>
  </si>
  <si>
    <t>WEEK 12</t>
  </si>
  <si>
    <t>WEEK 13</t>
  </si>
  <si>
    <t>WEEK 14</t>
  </si>
  <si>
    <t>WEEK 15</t>
  </si>
  <si>
    <t>WEEK 16</t>
  </si>
  <si>
    <t>WEEK 17</t>
  </si>
  <si>
    <t>WEEK 18</t>
  </si>
  <si>
    <t>WEEK 19</t>
  </si>
  <si>
    <t>WEEK 17A</t>
  </si>
  <si>
    <t>WEEK 17B</t>
  </si>
  <si>
    <t>WEEK 20</t>
  </si>
  <si>
    <t>WEEK 21</t>
  </si>
  <si>
    <t>WEEK 22</t>
  </si>
  <si>
    <t>WEEK 23</t>
  </si>
  <si>
    <t>WEEK 24</t>
  </si>
  <si>
    <t>WEEK 25</t>
  </si>
  <si>
    <t>WEEK 26</t>
  </si>
  <si>
    <t>WEEK 27</t>
  </si>
  <si>
    <t>WEEK 28</t>
  </si>
  <si>
    <t>WEEK 29</t>
  </si>
  <si>
    <t>WEEK 30</t>
  </si>
  <si>
    <t>WEEK 31</t>
  </si>
  <si>
    <t>WEEK 32</t>
  </si>
  <si>
    <t>WEEK 33</t>
  </si>
  <si>
    <t>WEEK 34</t>
  </si>
  <si>
    <t>WEEK 36</t>
  </si>
  <si>
    <t>WEEK 37</t>
  </si>
  <si>
    <t>WEEK 38</t>
  </si>
  <si>
    <t>WEEK 39</t>
  </si>
  <si>
    <t>WEEK 40</t>
  </si>
  <si>
    <t>WEEK 35</t>
  </si>
  <si>
    <t>Valley Health                                             1580 Point Street, Westover, WV     Tracy Reed                                                  tracy.reed@valleyhealthsystems.org  Community</t>
  </si>
  <si>
    <t>Mountain Ridge Elementary                        1204 Crayola Lane Mountain Ridge, WV                                                                Christy Hendricks                                    chendricks1402@ mountainridgek12.edu  Nutrition Education - School</t>
  </si>
  <si>
    <r>
      <rPr>
        <sz val="6"/>
        <color theme="1"/>
        <rFont val="Arial"/>
        <family val="2"/>
        <scheme val="major"/>
      </rPr>
      <t>Mountain Ridge Elementary                        1204 Crayola Lane Mountain Ridge, WV                                                                Christy Hendricks                                    chendricks1402@ mountainridgek12.edu Nutitrion Eeucation - School</t>
    </r>
    <r>
      <rPr>
        <sz val="11"/>
        <color theme="1"/>
        <rFont val="Arial"/>
        <family val="2"/>
        <scheme val="major"/>
      </rPr>
      <t xml:space="preserve"> </t>
    </r>
  </si>
  <si>
    <r>
      <rPr>
        <sz val="6"/>
        <color theme="1"/>
        <rFont val="Arial"/>
        <family val="2"/>
        <scheme val="major"/>
      </rPr>
      <t>Mountain Ridge Elementary                        1204 Crayola Lane Mountain Ridge, WV                                                                Christy Hendricks                                    chendricks1402@ mountainridgek12.edu Nutirition Education - School</t>
    </r>
    <r>
      <rPr>
        <sz val="11"/>
        <color theme="1"/>
        <rFont val="Arial"/>
        <family val="2"/>
        <scheme val="major"/>
      </rPr>
      <t xml:space="preserve"> </t>
    </r>
  </si>
  <si>
    <t>No Rotation</t>
  </si>
  <si>
    <t>Mercy Hospital                                             `973 Locust Ave , Buchanon, WV                Shania Roberts                                                      shania.roberts@mercy hospital.com        Foodservice Management</t>
  </si>
  <si>
    <r>
      <rPr>
        <sz val="6"/>
        <color theme="1"/>
        <rFont val="Arial"/>
        <family val="2"/>
        <scheme val="major"/>
      </rPr>
      <t>Mountain Ridge Elementary                        1204 Crayola Lane Mountain Ridge, WV                                                                Christy Hendricks                            chendricks1402@ mountainridgek12.edu</t>
    </r>
    <r>
      <rPr>
        <sz val="11"/>
        <color theme="1"/>
        <rFont val="Arial"/>
        <family val="2"/>
        <scheme val="major"/>
      </rPr>
      <t xml:space="preserve">  </t>
    </r>
    <r>
      <rPr>
        <sz val="6"/>
        <color theme="1"/>
        <rFont val="Arial"/>
        <family val="2"/>
        <scheme val="major"/>
      </rPr>
      <t>Nutirition Education - School</t>
    </r>
  </si>
  <si>
    <t>Internship Orientation Starts</t>
  </si>
  <si>
    <t>Dismiss Distance Interns at 5:00 PM</t>
  </si>
  <si>
    <t>WEEK 41</t>
  </si>
  <si>
    <t xml:space="preserve">First Name: </t>
  </si>
  <si>
    <t xml:space="preserve">Last Name: </t>
  </si>
  <si>
    <t>Rotation Schedule Application Form 2023-2024</t>
  </si>
  <si>
    <t>WEEK 42</t>
  </si>
  <si>
    <t>St. Mary's Hospital                       101 3rd Ave. Huntington, WV  Wendy McNeer                       wendy.mcneer@stmarys.org  Medical Nutrition Therapy</t>
  </si>
  <si>
    <t>St. Mary's Hospital                    101 3rd Ave. Huntington, WV  Wendy McNeer                       wendy.mcneer@stmarys.org  Medical Nutrition Therapy</t>
  </si>
  <si>
    <t xml:space="preserve">State(s) you will be completing your Rotations: </t>
  </si>
  <si>
    <t>WEEK 43</t>
  </si>
  <si>
    <r>
      <rPr>
        <sz val="8"/>
        <color theme="1"/>
        <rFont val="Arial"/>
        <family val="2"/>
        <scheme val="major"/>
      </rPr>
      <t xml:space="preserve">Site:                                 Address:              Preceptor:             Preceptor's Email:              Rotation Type:  </t>
    </r>
    <r>
      <rPr>
        <sz val="11"/>
        <color theme="1"/>
        <rFont val="Arial"/>
        <family val="2"/>
        <scheme val="major"/>
      </rPr>
      <t xml:space="preserve">        </t>
    </r>
  </si>
  <si>
    <t xml:space="preserve">Site:                                                           Address:                                     Preceptor:                                      Preceptor's Email:               Rotation Type: </t>
  </si>
  <si>
    <t xml:space="preserve">Site:                                 Address:              Preceptor:             Preceptor's Email:              Rotation Type: </t>
  </si>
  <si>
    <r>
      <rPr>
        <sz val="8"/>
        <color theme="1"/>
        <rFont val="Arial"/>
        <family val="2"/>
        <scheme val="major"/>
      </rPr>
      <t>Site:                                 Address:              Preceptor:             Preceptor's Email:              Rotation Type:</t>
    </r>
    <r>
      <rPr>
        <sz val="11"/>
        <color theme="1"/>
        <rFont val="Arial"/>
        <family val="2"/>
        <scheme val="major"/>
      </rPr>
      <t xml:space="preserve"> </t>
    </r>
  </si>
  <si>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</si>
  <si>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</si>
  <si>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</si>
  <si>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</si>
  <si>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</si>
  <si>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</si>
  <si>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</si>
  <si>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</si>
  <si>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</si>
  <si>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</si>
  <si>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</si>
  <si>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</si>
  <si>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</si>
  <si>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</si>
  <si>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</si>
  <si>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</si>
  <si>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</si>
  <si>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</si>
  <si>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</si>
  <si>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</si>
  <si>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</si>
  <si>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</si>
  <si>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</si>
  <si>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</si>
  <si>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</si>
  <si>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</si>
  <si>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</si>
  <si>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</si>
  <si>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</si>
  <si>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</si>
  <si>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</si>
  <si>
    <t xml:space="preserve">Site:                                         Address:                            Preceptor:                        Preceptor's Email:               Rotation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</si>
</sst>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numFmts>
  <fonts count="23" x14ac:knownFonts="1">
    <font>
      <sz val="11"/>
      <name val="Trebuchet MS"/>
      <family val="2"/>
      <scheme val="minor"/>
    </font>
    <font>
      <sz val="11"/>
      <color theme="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8"/>
      <color theme="1"/>
      <name val="Arial"/>
      <family val="2"/>
      <scheme val="major"/>
    </font>
    <font>
      <b/>
      <sz val="11"/>
      <color theme="1"/>
      <name val="Arial"/>
      <family val="2"/>
      <scheme val="major"/>
    </font>
    <font>
      <sz val="6"/>
      <color theme="1"/>
      <name val="Arial"/>
      <family val="2"/>
      <scheme val="major"/>
    </font>
    <font>
      <sz val="16"/>
      <color theme="1"/>
      <name val="Arial"/>
      <family val="2"/>
      <scheme val="major"/>
    </font>
    <font>
      <sz val="7"/>
      <color theme="1"/>
      <name val="Arial"/>
      <family val="2"/>
      <scheme val="major"/>
    </font>
    <font>
      <sz val="15"/>
      <color theme="1"/>
      <name val="Trebuchet MS"/>
      <family val="2"/>
      <scheme val="min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FFFF00"/>
        <bgColor indexed="64"/>
      </patternFill>
    </fill>
    <fill>
      <patternFill patternType="solid">
        <fgColor theme="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6795556505021"/>
      </left>
      <right/>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pplyFill="0" applyBorder="0" applyProtection="0"/>
    <xf numFmtId="0" fontId="14" fillId="3" borderId="0" applyNumberFormat="0" applyBorder="0" applyAlignment="0" applyProtection="0"/>
    <xf numFmtId="0" fontId="8" fillId="0" borderId="0" applyNumberFormat="0" applyFill="0" applyProtection="0">
      <alignment horizontal="left" indent="3"/>
    </xf>
    <xf numFmtId="0" fontId="5" fillId="4" borderId="1" applyNumberFormat="0" applyAlignment="0" applyProtection="0"/>
    <xf numFmtId="0" fontId="6" fillId="5" borderId="2" applyNumberFormat="0" applyProtection="0">
      <alignment vertical="center"/>
    </xf>
    <xf numFmtId="164" fontId="10" fillId="0" borderId="9" applyFill="0" applyProtection="0">
      <alignment horizontal="left" vertical="center" wrapText="1" indent="1"/>
    </xf>
    <xf numFmtId="164" fontId="13" fillId="0" borderId="6" applyFill="0" applyProtection="0">
      <alignment horizontal="left" vertical="top" wrapText="1" indent="1"/>
    </xf>
    <xf numFmtId="164" fontId="2" fillId="0" borderId="0" applyNumberFormat="0" applyFill="0" applyProtection="0">
      <alignment horizontal="left" vertical="top" wrapText="1" indent="1"/>
    </xf>
    <xf numFmtId="164" fontId="12" fillId="0" borderId="8" applyNumberFormat="0" applyFill="0" applyProtection="0">
      <alignment horizontal="left" vertical="center" wrapText="1" indent="1"/>
    </xf>
    <xf numFmtId="0" fontId="7" fillId="6" borderId="0" applyNumberFormat="0" applyBorder="0" applyProtection="0">
      <alignment horizontal="center"/>
    </xf>
    <xf numFmtId="0" fontId="11" fillId="7" borderId="3" applyNumberFormat="0" applyProtection="0">
      <alignment horizontal="left" vertical="center" indent="1"/>
    </xf>
    <xf numFmtId="0" fontId="11" fillId="6" borderId="3" applyNumberFormat="0" applyProtection="0">
      <alignment horizontal="left" indent="1"/>
    </xf>
    <xf numFmtId="0" fontId="9" fillId="0" borderId="0" applyNumberFormat="0" applyFill="0" applyBorder="0" applyAlignment="0" applyProtection="0"/>
    <xf numFmtId="0" fontId="12" fillId="8" borderId="10" applyNumberFormat="0" applyFont="0" applyAlignment="0" applyProtection="0"/>
    <xf numFmtId="0" fontId="16" fillId="0" borderId="0" applyNumberFormat="0" applyFill="0" applyBorder="0" applyAlignment="0" applyProtection="0"/>
    <xf numFmtId="0" fontId="15" fillId="0" borderId="11" applyNumberFormat="0" applyFill="0" applyAlignment="0" applyProtection="0"/>
  </cellStyleXfs>
  <cellXfs count="47">
    <xf numFmtId="0" fontId="0" fillId="0" borderId="0" xfId="0"/>
    <xf numFmtId="0" fontId="7" fillId="6" borderId="0" xfId="9">
      <alignment horizontal="center"/>
    </xf>
    <xf numFmtId="0" fontId="0" fillId="2" borderId="0" xfId="0" applyFill="1"/>
    <xf numFmtId="0" fontId="4" fillId="0" borderId="0" xfId="0" applyFont="1"/>
    <xf numFmtId="164" fontId="10" fillId="0" borderId="9" xfId="5" applyFill="1">
      <alignment horizontal="left" vertical="center" wrapText="1" indent="1"/>
    </xf>
    <xf numFmtId="164" fontId="10" fillId="0" borderId="4" xfId="5" applyFill="1" applyBorder="1">
      <alignment horizontal="left" vertical="center" wrapText="1" indent="1"/>
    </xf>
    <xf numFmtId="0" fontId="11" fillId="7" borderId="3" xfId="10">
      <alignment horizontal="left" vertical="center" indent="1"/>
    </xf>
    <xf numFmtId="0" fontId="11" fillId="6" borderId="3" xfId="11" applyAlignment="1">
      <alignment horizontal="left" vertical="center" indent="1"/>
    </xf>
    <xf numFmtId="0" fontId="0" fillId="2" borderId="0" xfId="0" applyFill="1" applyBorder="1"/>
    <xf numFmtId="0" fontId="13" fillId="0" borderId="6" xfId="6" applyNumberFormat="1" applyFill="1">
      <alignment horizontal="left" vertical="top" wrapText="1" indent="1"/>
    </xf>
    <xf numFmtId="0" fontId="13" fillId="0" borderId="5" xfId="6" applyNumberFormat="1" applyFill="1" applyBorder="1">
      <alignment horizontal="left" vertical="top" wrapText="1" indent="1"/>
    </xf>
    <xf numFmtId="0" fontId="13" fillId="0" borderId="7" xfId="6" applyNumberFormat="1" applyFill="1" applyBorder="1">
      <alignment horizontal="left" vertical="top" wrapText="1" indent="1"/>
    </xf>
    <xf numFmtId="0" fontId="13" fillId="0" borderId="12" xfId="6" applyNumberFormat="1" applyFill="1" applyBorder="1">
      <alignment horizontal="left" vertical="top" wrapText="1" indent="1"/>
    </xf>
    <xf numFmtId="0" fontId="19" fillId="0" borderId="6" xfId="6" applyNumberFormat="1" applyFont="1" applyFill="1">
      <alignment horizontal="left" vertical="top" wrapText="1" indent="1"/>
    </xf>
    <xf numFmtId="0" fontId="13" fillId="10" borderId="6" xfId="6" applyNumberFormat="1" applyFill="1">
      <alignment horizontal="left" vertical="top" wrapText="1" indent="1"/>
    </xf>
    <xf numFmtId="164" fontId="10" fillId="9" borderId="9" xfId="5" applyFill="1">
      <alignment horizontal="left" vertical="center" wrapText="1" indent="1"/>
    </xf>
    <xf numFmtId="0" fontId="18" fillId="9" borderId="6" xfId="6" applyNumberFormat="1" applyFont="1" applyFill="1">
      <alignment horizontal="left" vertical="top" wrapText="1" indent="1"/>
    </xf>
    <xf numFmtId="0" fontId="17" fillId="11" borderId="6" xfId="6" applyNumberFormat="1" applyFont="1" applyFill="1">
      <alignment horizontal="left" vertical="top" wrapText="1" indent="1"/>
    </xf>
    <xf numFmtId="0" fontId="13" fillId="11" borderId="6" xfId="6" applyNumberFormat="1" applyFill="1">
      <alignment horizontal="left" vertical="top" wrapText="1" indent="1"/>
    </xf>
    <xf numFmtId="0" fontId="21" fillId="10" borderId="6" xfId="6" applyNumberFormat="1" applyFont="1" applyFill="1">
      <alignment horizontal="left" vertical="top" wrapText="1" indent="1"/>
    </xf>
    <xf numFmtId="0" fontId="19" fillId="12" borderId="6" xfId="6" applyNumberFormat="1" applyFont="1" applyFill="1">
      <alignment horizontal="left" vertical="top" wrapText="1" indent="1"/>
    </xf>
    <xf numFmtId="0" fontId="13" fillId="12" borderId="6" xfId="6" applyNumberFormat="1" applyFill="1">
      <alignment horizontal="left" vertical="top" wrapText="1" indent="1"/>
    </xf>
    <xf numFmtId="0" fontId="20" fillId="0" borderId="6" xfId="6" applyNumberFormat="1" applyFont="1" applyFill="1">
      <alignment horizontal="left" vertical="top" wrapText="1" indent="1"/>
    </xf>
    <xf numFmtId="0" fontId="19" fillId="13" borderId="6" xfId="6" applyNumberFormat="1" applyFont="1" applyFill="1">
      <alignment horizontal="left" vertical="top" wrapText="1" indent="1"/>
    </xf>
    <xf numFmtId="0" fontId="13" fillId="13" borderId="6" xfId="6" applyNumberFormat="1" applyFill="1">
      <alignment horizontal="left" vertical="top" wrapText="1" indent="1"/>
    </xf>
    <xf numFmtId="0" fontId="13" fillId="14" borderId="6" xfId="6" applyNumberFormat="1" applyFill="1">
      <alignment horizontal="left" vertical="top" wrapText="1" indent="1"/>
    </xf>
    <xf numFmtId="0" fontId="18" fillId="0" borderId="6" xfId="6" applyNumberFormat="1" applyFont="1" applyFill="1">
      <alignment horizontal="left" vertical="top" wrapText="1" indent="1"/>
    </xf>
    <xf numFmtId="0" fontId="13" fillId="15" borderId="6" xfId="6" applyNumberFormat="1" applyFill="1">
      <alignment horizontal="left" vertical="top" wrapText="1" indent="1"/>
    </xf>
    <xf numFmtId="0" fontId="18" fillId="15" borderId="6" xfId="6" applyNumberFormat="1" applyFont="1" applyFill="1">
      <alignment horizontal="left" vertical="top" wrapText="1" indent="1"/>
    </xf>
    <xf numFmtId="164" fontId="10" fillId="15" borderId="9" xfId="5" applyFill="1">
      <alignment horizontal="left" vertical="center" wrapText="1" indent="1"/>
    </xf>
    <xf numFmtId="0" fontId="17" fillId="15" borderId="6" xfId="6" applyNumberFormat="1" applyFont="1" applyFill="1">
      <alignment horizontal="left" vertical="top" wrapText="1" indent="1"/>
    </xf>
    <xf numFmtId="0" fontId="13" fillId="16" borderId="6" xfId="6" applyNumberFormat="1" applyFill="1">
      <alignment horizontal="left" vertical="top" wrapText="1" indent="1"/>
    </xf>
    <xf numFmtId="0" fontId="19" fillId="16" borderId="6" xfId="6" applyNumberFormat="1" applyFont="1" applyFill="1">
      <alignment horizontal="left" vertical="top" wrapText="1" indent="1"/>
    </xf>
    <xf numFmtId="0" fontId="19" fillId="15" borderId="6" xfId="6" applyNumberFormat="1" applyFont="1" applyFill="1">
      <alignment horizontal="left" vertical="top" wrapText="1" indent="1"/>
    </xf>
    <xf numFmtId="0" fontId="17" fillId="0" borderId="6" xfId="6" applyNumberFormat="1" applyFont="1" applyFill="1">
      <alignment horizontal="left" vertical="top" wrapText="1" indent="1"/>
    </xf>
    <xf numFmtId="0" fontId="22" fillId="0" borderId="0" xfId="0" applyFont="1"/>
    <xf numFmtId="0" fontId="0" fillId="0" borderId="0" xfId="0"/>
    <xf numFmtId="0" fontId="15" fillId="9" borderId="13" xfId="0" applyFont="1" applyFill="1" applyBorder="1"/>
    <xf numFmtId="0" fontId="15" fillId="9" borderId="14" xfId="0" applyFont="1" applyFill="1" applyBorder="1"/>
    <xf numFmtId="0" fontId="15" fillId="9" borderId="15" xfId="0" applyFont="1" applyFill="1" applyBorder="1"/>
    <xf numFmtId="0" fontId="8" fillId="0" borderId="0" xfId="2">
      <alignment horizontal="left" indent="3"/>
    </xf>
    <xf numFmtId="164" fontId="0" fillId="0" borderId="8" xfId="8" applyFont="1">
      <alignment horizontal="left" vertical="center" wrapText="1" indent="1"/>
    </xf>
    <xf numFmtId="164" fontId="12" fillId="0" borderId="8" xfId="8">
      <alignment horizontal="left" vertical="center" wrapText="1" indent="1"/>
    </xf>
    <xf numFmtId="0" fontId="12" fillId="0" borderId="8" xfId="8" applyNumberFormat="1">
      <alignment horizontal="left" vertical="center" wrapText="1" indent="1"/>
    </xf>
    <xf numFmtId="0" fontId="1" fillId="0" borderId="5" xfId="7" applyNumberFormat="1" applyFont="1" applyBorder="1">
      <alignment horizontal="left" vertical="top" wrapText="1" indent="1"/>
    </xf>
    <xf numFmtId="0" fontId="1" fillId="0" borderId="0" xfId="7" applyNumberFormat="1" applyFont="1">
      <alignment horizontal="left" vertical="top" wrapText="1" indent="1"/>
    </xf>
    <xf numFmtId="0" fontId="2" fillId="0" borderId="0" xfId="7" applyNumberFormat="1">
      <alignment horizontal="left" vertical="top" wrapText="1" indent="1"/>
    </xf>
  </cellXfs>
  <cellStyles count="16">
    <cellStyle name="40% - Accent1" xfId="1" builtinId="31" customBuiltin="1"/>
    <cellStyle name="Accent1" xfId="3" builtinId="29" customBuiltin="1"/>
    <cellStyle name="Accent5" xfId="4" builtinId="45" customBuiltin="1"/>
    <cellStyle name="Day" xfId="5"/>
    <cellStyle name="Day Detail" xfId="6"/>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 xfId="13" builtinId="10" customBuiltin="1"/>
    <cellStyle name="Notes" xfId="7"/>
    <cellStyle name="Notes Header" xfId="8"/>
    <cellStyle name="Title" xfId="9" builtinId="15" customBuiltin="1"/>
    <cellStyle name="Total" xfId="15" builtinId="25" customBuiltin="1"/>
  </cellStyles>
  <dxfs count="17">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xdr:colOff>
      <xdr:row>5</xdr:row>
      <xdr:rowOff>76200</xdr:rowOff>
    </xdr:from>
    <xdr:to>
      <xdr:col>10</xdr:col>
      <xdr:colOff>593482</xdr:colOff>
      <xdr:row>11</xdr:row>
      <xdr:rowOff>190619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391025" y="1209675"/>
          <a:ext cx="3060457" cy="1371719"/>
        </a:xfrm>
        <a:prstGeom prst="rect">
          <a:avLst/>
        </a:prstGeom>
      </xdr:spPr>
    </xdr:pic>
    <xdr:clientData/>
  </xdr:twoCellAnchor>
  <xdr:twoCellAnchor>
    <xdr:from>
      <xdr:col>0</xdr:col>
      <xdr:colOff>314325</xdr:colOff>
      <xdr:row>13</xdr:row>
      <xdr:rowOff>200025</xdr:rowOff>
    </xdr:from>
    <xdr:to>
      <xdr:col>10</xdr:col>
      <xdr:colOff>326864</xdr:colOff>
      <xdr:row>29</xdr:row>
      <xdr:rowOff>142875</xdr:rowOff>
    </xdr:to>
    <xdr:sp macro="" textlink="">
      <xdr:nvSpPr>
        <xdr:cNvPr id="5" name="Content Placeholder 2">
          <a:extLst>
            <a:ext uri="{FF2B5EF4-FFF2-40B4-BE49-F238E27FC236}">
              <a16:creationId xmlns:a16="http://schemas.microsoft.com/office/drawing/2014/main" id="{00000000-0008-0000-0000-000005000000}"/>
            </a:ext>
          </a:extLst>
        </xdr:cNvPr>
        <xdr:cNvSpPr>
          <a:spLocks noGrp="1"/>
        </xdr:cNvSpPr>
      </xdr:nvSpPr>
      <xdr:spPr>
        <a:xfrm>
          <a:off x="314325" y="3009900"/>
          <a:ext cx="6870539" cy="3295650"/>
        </a:xfrm>
        <a:prstGeom prst="rect">
          <a:avLst/>
        </a:prstGeom>
        <a:solidFill>
          <a:srgbClr val="92D050"/>
        </a:solidFill>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lvl="0" indent="0">
            <a:lnSpc>
              <a:spcPct val="100000"/>
            </a:lnSpc>
            <a:spcBef>
              <a:spcPts val="0"/>
            </a:spcBef>
            <a:buNone/>
          </a:pPr>
          <a:r>
            <a:rPr lang="en-US" sz="1000" b="1" kern="0">
              <a:solidFill>
                <a:prstClr val="black"/>
              </a:solidFill>
            </a:rPr>
            <a:t>INTERNS:</a:t>
          </a:r>
        </a:p>
        <a:p>
          <a:pPr marL="0" lvl="0" indent="0">
            <a:lnSpc>
              <a:spcPct val="100000"/>
            </a:lnSpc>
            <a:spcBef>
              <a:spcPts val="0"/>
            </a:spcBef>
            <a:buNone/>
          </a:pPr>
          <a:endParaRPr lang="en-US" sz="1000" b="1" kern="0">
            <a:solidFill>
              <a:prstClr val="black"/>
            </a:solidFill>
          </a:endParaRPr>
        </a:p>
        <a:p>
          <a:pPr marL="0" lvl="0" indent="0">
            <a:lnSpc>
              <a:spcPct val="100000"/>
            </a:lnSpc>
            <a:spcBef>
              <a:spcPts val="0"/>
            </a:spcBef>
            <a:buNone/>
          </a:pPr>
          <a:r>
            <a:rPr lang="en-US" sz="1000" b="1" kern="0">
              <a:solidFill>
                <a:prstClr val="black"/>
              </a:solidFill>
            </a:rPr>
            <a:t>Notes:     </a:t>
          </a:r>
          <a:r>
            <a:rPr kumimoji="0" lang="en-US" sz="1000" b="1" i="0" u="none" strike="noStrike" kern="0" cap="none" spc="0" normalizeH="0" baseline="0" noProof="0">
              <a:ln>
                <a:noFill/>
              </a:ln>
              <a:solidFill>
                <a:prstClr val="black"/>
              </a:solidFill>
              <a:effectLst/>
              <a:uLnTx/>
              <a:uFillTx/>
              <a:latin typeface="+mn-lt"/>
              <a:ea typeface="+mn-ea"/>
              <a:cs typeface="+mn-cs"/>
            </a:rPr>
            <a:t>*  </a:t>
          </a:r>
          <a:r>
            <a:rPr lang="en-US" sz="1000" b="1" kern="0">
              <a:solidFill>
                <a:prstClr val="black"/>
              </a:solidFill>
            </a:rPr>
            <a:t>When</a:t>
          </a:r>
          <a:r>
            <a:rPr lang="en-US" sz="1000" b="1" kern="0" baseline="0">
              <a:solidFill>
                <a:prstClr val="black"/>
              </a:solidFill>
            </a:rPr>
            <a:t> filling out this rotation schedule, please use the color references in the box above to          </a:t>
          </a:r>
        </a:p>
        <a:p>
          <a:pPr marL="0" lvl="0" indent="0">
            <a:lnSpc>
              <a:spcPct val="100000"/>
            </a:lnSpc>
            <a:spcBef>
              <a:spcPts val="0"/>
            </a:spcBef>
            <a:buNone/>
          </a:pPr>
          <a:r>
            <a:rPr lang="en-US" sz="1000" b="1" kern="0" baseline="0">
              <a:solidFill>
                <a:prstClr val="black"/>
              </a:solidFill>
            </a:rPr>
            <a:t>                   highlight the weeks of your schedule with the appropriate rotation. An example of this is    </a:t>
          </a:r>
        </a:p>
        <a:p>
          <a:pPr marL="0" lvl="0" indent="0">
            <a:lnSpc>
              <a:spcPct val="100000"/>
            </a:lnSpc>
            <a:spcBef>
              <a:spcPts val="0"/>
            </a:spcBef>
            <a:buNone/>
          </a:pPr>
          <a:r>
            <a:rPr lang="en-US" sz="1000" b="1" kern="0" baseline="0">
              <a:solidFill>
                <a:prstClr val="black"/>
              </a:solidFill>
            </a:rPr>
            <a:t>                   provided  on the third page of this EXCEL file. </a:t>
          </a:r>
          <a:r>
            <a:rPr lang="en-US" sz="1000" b="1" kern="0">
              <a:solidFill>
                <a:prstClr val="black"/>
              </a:solidFill>
            </a:rPr>
            <a:t> </a:t>
          </a:r>
        </a:p>
        <a:p>
          <a:pPr marL="0" lvl="0" indent="0">
            <a:lnSpc>
              <a:spcPct val="100000"/>
            </a:lnSpc>
            <a:spcBef>
              <a:spcPts val="0"/>
            </a:spcBef>
            <a:buNone/>
          </a:pPr>
          <a:endParaRPr lang="en-US" sz="1000" b="1" kern="0">
            <a:solidFill>
              <a:prstClr val="black"/>
            </a:solidFill>
          </a:endParaRPr>
        </a:p>
        <a:p>
          <a:pPr marL="0" lvl="0" indent="0">
            <a:lnSpc>
              <a:spcPct val="100000"/>
            </a:lnSpc>
            <a:spcBef>
              <a:spcPts val="0"/>
            </a:spcBef>
            <a:buNone/>
          </a:pPr>
          <a:r>
            <a:rPr lang="en-US" sz="1000" b="1" kern="0">
              <a:solidFill>
                <a:prstClr val="black"/>
              </a:solidFill>
            </a:rPr>
            <a:t>               *  When</a:t>
          </a:r>
          <a:r>
            <a:rPr lang="en-US" sz="1000" b="1" kern="0" baseline="0">
              <a:solidFill>
                <a:prstClr val="black"/>
              </a:solidFill>
            </a:rPr>
            <a:t> saving this file, please</a:t>
          </a:r>
          <a:r>
            <a:rPr lang="en-US" sz="1000" b="1" kern="0">
              <a:solidFill>
                <a:prstClr val="black"/>
              </a:solidFill>
            </a:rPr>
            <a:t> name this file as Last Name, First Name - Month Year Schedule.xlsx </a:t>
          </a:r>
        </a:p>
        <a:p>
          <a:pPr marL="0" lvl="0" indent="0">
            <a:lnSpc>
              <a:spcPct val="100000"/>
            </a:lnSpc>
            <a:spcBef>
              <a:spcPts val="0"/>
            </a:spcBef>
            <a:buNone/>
          </a:pPr>
          <a:r>
            <a:rPr lang="en-US" sz="1000" b="1" kern="0">
              <a:solidFill>
                <a:prstClr val="black"/>
              </a:solidFill>
            </a:rPr>
            <a:t>                    - Month YEAR is the month and year that you would start the program, so your month will be     </a:t>
          </a:r>
        </a:p>
        <a:p>
          <a:pPr marL="0" lvl="0" indent="0">
            <a:lnSpc>
              <a:spcPct val="100000"/>
            </a:lnSpc>
            <a:spcBef>
              <a:spcPts val="0"/>
            </a:spcBef>
            <a:buNone/>
          </a:pPr>
          <a:r>
            <a:rPr lang="en-US" sz="1000" b="1" kern="0">
              <a:solidFill>
                <a:prstClr val="black"/>
              </a:solidFill>
            </a:rPr>
            <a:t>                      August- Example:  Bender</a:t>
          </a:r>
          <a:r>
            <a:rPr lang="en-US" sz="1000" b="1" kern="0" baseline="0">
              <a:solidFill>
                <a:prstClr val="black"/>
              </a:solidFill>
            </a:rPr>
            <a:t> Tim</a:t>
          </a:r>
          <a:r>
            <a:rPr lang="en-US" sz="1000" b="1" kern="0">
              <a:solidFill>
                <a:prstClr val="black"/>
              </a:solidFill>
            </a:rPr>
            <a:t> - August 2023 Schedule.xlsx</a:t>
          </a:r>
        </a:p>
        <a:p>
          <a:pPr marL="0" lvl="0" indent="0">
            <a:lnSpc>
              <a:spcPct val="100000"/>
            </a:lnSpc>
            <a:spcBef>
              <a:spcPts val="0"/>
            </a:spcBef>
            <a:buNone/>
          </a:pPr>
          <a:endParaRPr lang="en-US" sz="1000" b="1" kern="0">
            <a:solidFill>
              <a:prstClr val="black"/>
            </a:solidFill>
          </a:endParaRPr>
        </a:p>
        <a:p>
          <a:pPr marL="0" lvl="0" indent="0">
            <a:lnSpc>
              <a:spcPct val="100000"/>
            </a:lnSpc>
            <a:spcBef>
              <a:spcPts val="0"/>
            </a:spcBef>
            <a:buNone/>
          </a:pPr>
          <a:r>
            <a:rPr lang="en-US" sz="1000" b="1" kern="0">
              <a:solidFill>
                <a:prstClr val="black"/>
              </a:solidFill>
            </a:rPr>
            <a:t>               *  If you are at a facility for multiple weeks, please list the facility name and preceptor information           </a:t>
          </a:r>
        </a:p>
        <a:p>
          <a:pPr marL="0" lvl="0" indent="0">
            <a:lnSpc>
              <a:spcPct val="100000"/>
            </a:lnSpc>
            <a:spcBef>
              <a:spcPts val="0"/>
            </a:spcBef>
            <a:buNone/>
          </a:pPr>
          <a:r>
            <a:rPr lang="en-US" sz="1000" b="1" kern="0">
              <a:solidFill>
                <a:prstClr val="black"/>
              </a:solidFill>
            </a:rPr>
            <a:t>                  for each week when you are filling in the rotation schedule.   </a:t>
          </a:r>
        </a:p>
        <a:p>
          <a:pPr marL="0" lvl="0" indent="0">
            <a:lnSpc>
              <a:spcPct val="100000"/>
            </a:lnSpc>
            <a:spcBef>
              <a:spcPts val="0"/>
            </a:spcBef>
            <a:buNone/>
          </a:pPr>
          <a:endParaRPr lang="en-US" sz="1000" b="1" kern="0">
            <a:solidFill>
              <a:prstClr val="black"/>
            </a:solidFill>
          </a:endParaRPr>
        </a:p>
        <a:p>
          <a:pPr marL="0" lvl="0" indent="0">
            <a:lnSpc>
              <a:spcPct val="100000"/>
            </a:lnSpc>
            <a:spcBef>
              <a:spcPts val="0"/>
            </a:spcBef>
            <a:buNone/>
          </a:pPr>
          <a:r>
            <a:rPr lang="en-US" sz="1000" b="1" kern="0">
              <a:solidFill>
                <a:prstClr val="black"/>
              </a:solidFill>
            </a:rPr>
            <a:t>               *  During the internship, schedule changes are allowed ONLY by approval of the</a:t>
          </a:r>
          <a:r>
            <a:rPr lang="en-US" sz="1000" b="1" kern="0" baseline="0">
              <a:solidFill>
                <a:prstClr val="black"/>
              </a:solidFill>
            </a:rPr>
            <a:t> </a:t>
          </a:r>
        </a:p>
        <a:p>
          <a:pPr marL="0" lvl="0" indent="0">
            <a:lnSpc>
              <a:spcPct val="100000"/>
            </a:lnSpc>
            <a:spcBef>
              <a:spcPts val="0"/>
            </a:spcBef>
            <a:buNone/>
          </a:pPr>
          <a:r>
            <a:rPr lang="en-US" sz="1000" b="1" kern="0" baseline="0">
              <a:solidFill>
                <a:prstClr val="black"/>
              </a:solidFill>
            </a:rPr>
            <a:t>                   </a:t>
          </a:r>
          <a:r>
            <a:rPr lang="en-US" sz="1000" b="1" kern="0">
              <a:solidFill>
                <a:prstClr val="black"/>
              </a:solidFill>
            </a:rPr>
            <a:t>Director/Coordinator.</a:t>
          </a:r>
        </a:p>
        <a:p>
          <a:pPr marL="0" lvl="0" indent="0">
            <a:lnSpc>
              <a:spcPct val="100000"/>
            </a:lnSpc>
            <a:spcBef>
              <a:spcPts val="0"/>
            </a:spcBef>
            <a:buNone/>
          </a:pPr>
          <a:endParaRPr lang="en-US" sz="1000" b="1" kern="0">
            <a:solidFill>
              <a:prstClr val="black"/>
            </a:solidFill>
          </a:endParaRPr>
        </a:p>
        <a:p>
          <a:pPr marL="0" lvl="0" indent="0">
            <a:lnSpc>
              <a:spcPct val="100000"/>
            </a:lnSpc>
            <a:spcBef>
              <a:spcPts val="0"/>
            </a:spcBef>
            <a:buNone/>
          </a:pPr>
          <a:r>
            <a:rPr lang="en-US" sz="1000" b="1" kern="1200">
              <a:solidFill>
                <a:schemeClr val="tx1"/>
              </a:solidFill>
              <a:effectLst/>
              <a:latin typeface="+mn-lt"/>
              <a:ea typeface="+mn-ea"/>
              <a:cs typeface="+mn-cs"/>
            </a:rPr>
            <a:t>              </a:t>
          </a:r>
          <a:r>
            <a:rPr lang="en-US" sz="1000" b="1" kern="1200" baseline="0">
              <a:solidFill>
                <a:schemeClr val="tx1"/>
              </a:solidFill>
              <a:effectLst/>
              <a:latin typeface="+mn-lt"/>
              <a:ea typeface="+mn-ea"/>
              <a:cs typeface="+mn-cs"/>
            </a:rPr>
            <a:t> </a:t>
          </a:r>
          <a:r>
            <a:rPr lang="en-US" sz="1000" b="1" kern="1200">
              <a:solidFill>
                <a:schemeClr val="tx1"/>
              </a:solidFill>
              <a:effectLst/>
              <a:latin typeface="+mn-lt"/>
              <a:ea typeface="+mn-ea"/>
              <a:cs typeface="+mn-cs"/>
            </a:rPr>
            <a:t>*  This</a:t>
          </a:r>
          <a:r>
            <a:rPr lang="en-US" sz="1000" b="1" kern="1200" baseline="0">
              <a:solidFill>
                <a:schemeClr val="tx1"/>
              </a:solidFill>
              <a:effectLst/>
              <a:latin typeface="+mn-lt"/>
              <a:ea typeface="+mn-ea"/>
              <a:cs typeface="+mn-cs"/>
            </a:rPr>
            <a:t> calendar begins at WEEK 1 (August 21, 2023) and ends at WEEK 42 (June 10, 2024) AVOID  </a:t>
          </a:r>
        </a:p>
        <a:p>
          <a:pPr marL="0" lvl="0" indent="0">
            <a:lnSpc>
              <a:spcPct val="100000"/>
            </a:lnSpc>
            <a:spcBef>
              <a:spcPts val="0"/>
            </a:spcBef>
            <a:buNone/>
          </a:pPr>
          <a:r>
            <a:rPr lang="en-US" sz="1000" b="1" kern="1200" baseline="0">
              <a:solidFill>
                <a:schemeClr val="tx1"/>
              </a:solidFill>
              <a:effectLst/>
              <a:latin typeface="+mn-lt"/>
              <a:ea typeface="+mn-ea"/>
              <a:cs typeface="+mn-cs"/>
            </a:rPr>
            <a:t>                   SCHEDULING ROTATION HOURS ON MONDAYS...MONDAYS ARE RESERVED FOR REQUIRED </a:t>
          </a:r>
        </a:p>
        <a:p>
          <a:pPr marL="0" lvl="0" indent="0">
            <a:lnSpc>
              <a:spcPct val="100000"/>
            </a:lnSpc>
            <a:spcBef>
              <a:spcPts val="0"/>
            </a:spcBef>
            <a:buNone/>
          </a:pPr>
          <a:r>
            <a:rPr lang="en-US" sz="1000" b="1" kern="1200" baseline="0">
              <a:solidFill>
                <a:schemeClr val="tx1"/>
              </a:solidFill>
              <a:effectLst/>
              <a:latin typeface="+mn-lt"/>
              <a:ea typeface="+mn-ea"/>
              <a:cs typeface="+mn-cs"/>
            </a:rPr>
            <a:t>                   GRADUATE CLASSES</a:t>
          </a:r>
          <a:r>
            <a:rPr lang="en-US" sz="1000" b="1" kern="1200">
              <a:solidFill>
                <a:schemeClr val="tx1"/>
              </a:solidFill>
              <a:effectLst/>
              <a:latin typeface="+mn-lt"/>
              <a:ea typeface="+mn-ea"/>
              <a:cs typeface="+mn-cs"/>
            </a:rPr>
            <a:t> </a:t>
          </a:r>
          <a:endParaRPr lang="en-US" sz="1000" b="1" kern="0">
            <a:solidFill>
              <a:prstClr val="black"/>
            </a:solidFill>
          </a:endParaRPr>
        </a:p>
        <a:p>
          <a:pPr marL="0" lvl="0" indent="0">
            <a:lnSpc>
              <a:spcPct val="100000"/>
            </a:lnSpc>
            <a:spcBef>
              <a:spcPts val="0"/>
            </a:spcBef>
            <a:buNone/>
          </a:pPr>
          <a:r>
            <a:rPr lang="en-US" sz="1000" b="1" kern="0" baseline="0">
              <a:solidFill>
                <a:prstClr val="black"/>
              </a:solidFill>
            </a:rPr>
            <a:t>          </a:t>
          </a:r>
          <a:r>
            <a:rPr lang="en-US" sz="1000" b="1" kern="0">
              <a:solidFill>
                <a:prstClr val="black"/>
              </a:solidFill>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n-lt"/>
              <a:ea typeface="+mn-ea"/>
              <a:cs typeface="+mn-cs"/>
            </a:rPr>
            <a:t>                                                                          </a:t>
          </a:r>
          <a:r>
            <a:rPr kumimoji="0" lang="en-US" sz="1400" b="1" i="0" u="none" strike="noStrike" kern="0" cap="none" spc="0" normalizeH="0" baseline="0" noProof="0">
              <a:ln>
                <a:noFill/>
              </a:ln>
              <a:solidFill>
                <a:prstClr val="black"/>
              </a:solidFill>
              <a:effectLst/>
              <a:uLnTx/>
              <a:uFillTx/>
              <a:latin typeface="+mn-lt"/>
              <a:ea typeface="+mn-ea"/>
              <a:cs typeface="+mn-cs"/>
            </a:rPr>
            <a:t>*  To complete the Rotation Schedule,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                                                         please click on the tab titled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                                                         "Calendar" below</a:t>
          </a:r>
        </a:p>
        <a:p>
          <a:pPr marL="0" lvl="0" indent="0">
            <a:lnSpc>
              <a:spcPct val="100000"/>
            </a:lnSpc>
            <a:spcBef>
              <a:spcPts val="0"/>
            </a:spcBef>
            <a:buNone/>
          </a:pPr>
          <a:endParaRPr lang="en-US" sz="1000" b="1" kern="0">
            <a:solidFill>
              <a:prstClr val="black"/>
            </a:solidFill>
          </a:endParaRPr>
        </a:p>
        <a:p>
          <a:pPr marL="0" lvl="0" indent="0">
            <a:lnSpc>
              <a:spcPct val="100000"/>
            </a:lnSpc>
            <a:spcBef>
              <a:spcPts val="0"/>
            </a:spcBef>
            <a:buNone/>
          </a:pPr>
          <a:endParaRPr lang="en-US" sz="1000" kern="0">
            <a:solidFill>
              <a:prstClr val="black"/>
            </a:solidFill>
          </a:endParaRPr>
        </a:p>
        <a:p>
          <a:pPr marL="0" lvl="0" indent="0">
            <a:lnSpc>
              <a:spcPct val="100000"/>
            </a:lnSpc>
            <a:spcBef>
              <a:spcPts val="0"/>
            </a:spcBef>
            <a:buNone/>
          </a:pPr>
          <a:endParaRPr lang="en-US" sz="1000" kern="0">
            <a:solidFill>
              <a:prstClr val="black"/>
            </a:solidFill>
          </a:endParaRPr>
        </a:p>
        <a:p>
          <a:endParaRPr lang="en-US" sz="1000"/>
        </a:p>
      </xdr:txBody>
    </xdr:sp>
    <xdr:clientData/>
  </xdr:twoCellAnchor>
  <xdr:twoCellAnchor>
    <xdr:from>
      <xdr:col>5</xdr:col>
      <xdr:colOff>66675</xdr:colOff>
      <xdr:row>10</xdr:row>
      <xdr:rowOff>171450</xdr:rowOff>
    </xdr:from>
    <xdr:to>
      <xdr:col>6</xdr:col>
      <xdr:colOff>390525</xdr:colOff>
      <xdr:row>15</xdr:row>
      <xdr:rowOff>123826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flipV="1">
          <a:off x="3495675" y="2352675"/>
          <a:ext cx="1009650" cy="100012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304800</xdr:colOff>
      <xdr:row>29</xdr:row>
      <xdr:rowOff>95250</xdr:rowOff>
    </xdr:from>
    <xdr:to>
      <xdr:col>2</xdr:col>
      <xdr:colOff>542925</xdr:colOff>
      <xdr:row>38</xdr:row>
      <xdr:rowOff>19050</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1676400" y="6257925"/>
          <a:ext cx="238125" cy="18097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527050</xdr:colOff>
      <xdr:row>17</xdr:row>
      <xdr:rowOff>114300</xdr:rowOff>
    </xdr:from>
    <xdr:to>
      <xdr:col>11</xdr:col>
      <xdr:colOff>323850</xdr:colOff>
      <xdr:row>17</xdr:row>
      <xdr:rowOff>146050</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flipV="1">
          <a:off x="3892550" y="3333750"/>
          <a:ext cx="3835400" cy="317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447675</xdr:colOff>
      <xdr:row>17</xdr:row>
      <xdr:rowOff>114300</xdr:rowOff>
    </xdr:from>
    <xdr:to>
      <xdr:col>11</xdr:col>
      <xdr:colOff>323850</xdr:colOff>
      <xdr:row>30</xdr:row>
      <xdr:rowOff>142875</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flipH="1">
          <a:off x="7305675" y="3762375"/>
          <a:ext cx="561975" cy="27527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381000</xdr:colOff>
      <xdr:row>30</xdr:row>
      <xdr:rowOff>142875</xdr:rowOff>
    </xdr:from>
    <xdr:to>
      <xdr:col>10</xdr:col>
      <xdr:colOff>447675</xdr:colOff>
      <xdr:row>30</xdr:row>
      <xdr:rowOff>171450</xdr:rowOff>
    </xdr:to>
    <xdr:cxnSp macro="">
      <xdr:nvCxnSpPr>
        <xdr:cNvPr id="38" name="Straight Connector 37">
          <a:extLst>
            <a:ext uri="{FF2B5EF4-FFF2-40B4-BE49-F238E27FC236}">
              <a16:creationId xmlns:a16="http://schemas.microsoft.com/office/drawing/2014/main" id="{00000000-0008-0000-0000-000026000000}"/>
            </a:ext>
          </a:extLst>
        </xdr:cNvPr>
        <xdr:cNvCxnSpPr/>
      </xdr:nvCxnSpPr>
      <xdr:spPr>
        <a:xfrm flipH="1">
          <a:off x="3124200" y="6515100"/>
          <a:ext cx="4181475" cy="2857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314325</xdr:colOff>
      <xdr:row>30</xdr:row>
      <xdr:rowOff>171450</xdr:rowOff>
    </xdr:from>
    <xdr:to>
      <xdr:col>4</xdr:col>
      <xdr:colOff>381000</xdr:colOff>
      <xdr:row>38</xdr:row>
      <xdr:rowOff>47625</xdr:rowOff>
    </xdr:to>
    <xdr:cxnSp macro="">
      <xdr:nvCxnSpPr>
        <xdr:cNvPr id="40" name="Straight Arrow Connector 39">
          <a:extLst>
            <a:ext uri="{FF2B5EF4-FFF2-40B4-BE49-F238E27FC236}">
              <a16:creationId xmlns:a16="http://schemas.microsoft.com/office/drawing/2014/main" id="{00000000-0008-0000-0000-000028000000}"/>
            </a:ext>
          </a:extLst>
        </xdr:cNvPr>
        <xdr:cNvCxnSpPr/>
      </xdr:nvCxnSpPr>
      <xdr:spPr>
        <a:xfrm flipH="1">
          <a:off x="3057525" y="6543675"/>
          <a:ext cx="66675" cy="15525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552450</xdr:colOff>
      <xdr:row>0</xdr:row>
      <xdr:rowOff>161924</xdr:rowOff>
    </xdr:from>
    <xdr:to>
      <xdr:col>18</xdr:col>
      <xdr:colOff>619125</xdr:colOff>
      <xdr:row>22</xdr:row>
      <xdr:rowOff>19050</xdr:rowOff>
    </xdr:to>
    <xdr:sp macro="" textlink="">
      <xdr:nvSpPr>
        <xdr:cNvPr id="52" name="Content Placeholder 2">
          <a:extLst>
            <a:ext uri="{FF2B5EF4-FFF2-40B4-BE49-F238E27FC236}">
              <a16:creationId xmlns:a16="http://schemas.microsoft.com/office/drawing/2014/main" id="{00000000-0008-0000-0000-000034000000}"/>
            </a:ext>
          </a:extLst>
        </xdr:cNvPr>
        <xdr:cNvSpPr>
          <a:spLocks noGrp="1"/>
        </xdr:cNvSpPr>
      </xdr:nvSpPr>
      <xdr:spPr>
        <a:xfrm>
          <a:off x="8096250" y="161924"/>
          <a:ext cx="4867275" cy="4552951"/>
        </a:xfrm>
        <a:prstGeom prst="rect">
          <a:avLst/>
        </a:prstGeom>
        <a:solidFill>
          <a:schemeClr val="accent3">
            <a:lumMod val="40000"/>
            <a:lumOff val="60000"/>
          </a:schemeClr>
        </a:solidFill>
      </xdr:spPr>
      <xdr:txBody>
        <a:bodyPr vert="horz" wrap="square" lIns="91440" tIns="45720" rIns="91440" bIns="45720" rtlCol="0">
          <a:normAutofit/>
        </a:bodyPr>
        <a:lstStyle>
          <a:lvl1pPr marL="274320" indent="-228600" algn="l" defTabSz="914400" rtl="0" eaLnBrk="1" latinLnBrk="0" hangingPunct="1">
            <a:lnSpc>
              <a:spcPct val="90000"/>
            </a:lnSpc>
            <a:spcBef>
              <a:spcPts val="1800"/>
            </a:spcBef>
            <a:buClr>
              <a:schemeClr val="accent1"/>
            </a:buClr>
            <a:buSzPct val="100000"/>
            <a:buFont typeface="Arial" pitchFamily="34" charset="0"/>
            <a:buChar char="▪"/>
            <a:defRPr sz="2000" kern="1200">
              <a:solidFill>
                <a:schemeClr val="tx1"/>
              </a:solidFill>
              <a:latin typeface="+mn-lt"/>
              <a:ea typeface="+mn-ea"/>
              <a:cs typeface="+mn-cs"/>
            </a:defRPr>
          </a:lvl1pPr>
          <a:lvl2pPr marL="594360" indent="-228600" algn="l" defTabSz="914400" rtl="0" eaLnBrk="1" latinLnBrk="0" hangingPunct="1">
            <a:lnSpc>
              <a:spcPct val="90000"/>
            </a:lnSpc>
            <a:spcBef>
              <a:spcPts val="800"/>
            </a:spcBef>
            <a:buClr>
              <a:schemeClr val="accent1"/>
            </a:buClr>
            <a:buSzPct val="100000"/>
            <a:buFont typeface="Arial" pitchFamily="34" charset="0"/>
            <a:buChar char="▪"/>
            <a:defRPr sz="1800" kern="1200">
              <a:solidFill>
                <a:schemeClr val="tx1"/>
              </a:solidFill>
              <a:latin typeface="+mn-lt"/>
              <a:ea typeface="+mn-ea"/>
              <a:cs typeface="+mn-cs"/>
            </a:defRPr>
          </a:lvl2pPr>
          <a:lvl3pPr marL="914400" indent="-228600" algn="l" defTabSz="914400" rtl="0" eaLnBrk="1" latinLnBrk="0" hangingPunct="1">
            <a:lnSpc>
              <a:spcPct val="90000"/>
            </a:lnSpc>
            <a:spcBef>
              <a:spcPts val="800"/>
            </a:spcBef>
            <a:buClr>
              <a:schemeClr val="accent1"/>
            </a:buClr>
            <a:buSzPct val="100000"/>
            <a:buFont typeface="Arial" pitchFamily="34" charset="0"/>
            <a:buChar char="▪"/>
            <a:defRPr sz="1600" kern="1200">
              <a:solidFill>
                <a:schemeClr val="tx1"/>
              </a:solidFill>
              <a:latin typeface="+mn-lt"/>
              <a:ea typeface="+mn-ea"/>
              <a:cs typeface="+mn-cs"/>
            </a:defRPr>
          </a:lvl3pPr>
          <a:lvl4pPr marL="118872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4pPr>
          <a:lvl5pPr marL="14630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5pPr>
          <a:lvl6pPr marL="16916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6pPr>
          <a:lvl7pPr marL="19202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7pPr>
          <a:lvl8pPr marL="21488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8pPr>
          <a:lvl9pPr marL="23774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9pPr>
        </a:lstStyle>
        <a:p>
          <a:pPr marL="45720" indent="0">
            <a:buNone/>
          </a:pPr>
          <a:r>
            <a:rPr lang="en-US" b="1"/>
            <a:t>Instructions</a:t>
          </a:r>
          <a:r>
            <a:rPr lang="en-US" b="1" baseline="0"/>
            <a:t> to completing your rotation schedule calendar:</a:t>
          </a:r>
        </a:p>
        <a:p>
          <a:pPr marL="45720" indent="0">
            <a:buNone/>
          </a:pPr>
          <a:r>
            <a:rPr lang="en-US" b="1"/>
            <a:t> Tuesday of each week, write the following information:</a:t>
          </a:r>
        </a:p>
        <a:p>
          <a:pPr lvl="1"/>
          <a:r>
            <a:rPr lang="en-US" b="1"/>
            <a:t>Name of the facility</a:t>
          </a:r>
        </a:p>
        <a:p>
          <a:pPr lvl="1"/>
          <a:r>
            <a:rPr lang="en-US" b="1"/>
            <a:t>Address of the facility</a:t>
          </a:r>
        </a:p>
        <a:p>
          <a:pPr lvl="1"/>
          <a:r>
            <a:rPr lang="en-US" b="1"/>
            <a:t>Preceptor’s name</a:t>
          </a:r>
        </a:p>
        <a:p>
          <a:pPr lvl="1"/>
          <a:r>
            <a:rPr lang="en-US" b="1"/>
            <a:t>Preceptor’s email address</a:t>
          </a:r>
        </a:p>
        <a:p>
          <a:pPr lvl="1"/>
          <a:r>
            <a:rPr lang="en-US" b="1"/>
            <a:t>Type of rotation </a:t>
          </a:r>
        </a:p>
        <a:p>
          <a:pPr lvl="2"/>
          <a:r>
            <a:rPr lang="en-US" b="1"/>
            <a:t>Medical Nutrition Therapy</a:t>
          </a:r>
        </a:p>
        <a:p>
          <a:pPr lvl="2"/>
          <a:r>
            <a:rPr lang="en-US" b="1"/>
            <a:t>Foodservice Management</a:t>
          </a:r>
        </a:p>
        <a:p>
          <a:pPr lvl="2"/>
          <a:r>
            <a:rPr lang="en-US" b="1"/>
            <a:t>Nutrition Education - School</a:t>
          </a:r>
        </a:p>
        <a:p>
          <a:pPr lvl="2"/>
          <a:r>
            <a:rPr lang="en-US" b="1"/>
            <a:t>Community Nutrition</a:t>
          </a:r>
        </a:p>
      </xdr:txBody>
    </xdr:sp>
    <xdr:clientData/>
  </xdr:twoCellAnchor>
  <xdr:twoCellAnchor>
    <xdr:from>
      <xdr:col>11</xdr:col>
      <xdr:colOff>361950</xdr:colOff>
      <xdr:row>22</xdr:row>
      <xdr:rowOff>133350</xdr:rowOff>
    </xdr:from>
    <xdr:to>
      <xdr:col>21</xdr:col>
      <xdr:colOff>581025</xdr:colOff>
      <xdr:row>34</xdr:row>
      <xdr:rowOff>104775</xdr:rowOff>
    </xdr:to>
    <xdr:sp macro="" textlink="">
      <xdr:nvSpPr>
        <xdr:cNvPr id="54" name="Content Placeholder 2">
          <a:extLst>
            <a:ext uri="{FF2B5EF4-FFF2-40B4-BE49-F238E27FC236}">
              <a16:creationId xmlns:a16="http://schemas.microsoft.com/office/drawing/2014/main" id="{00000000-0008-0000-0000-000036000000}"/>
            </a:ext>
          </a:extLst>
        </xdr:cNvPr>
        <xdr:cNvSpPr>
          <a:spLocks noGrp="1"/>
        </xdr:cNvSpPr>
      </xdr:nvSpPr>
      <xdr:spPr>
        <a:xfrm>
          <a:off x="7905750" y="4829175"/>
          <a:ext cx="7077075" cy="2486025"/>
        </a:xfrm>
        <a:prstGeom prst="rect">
          <a:avLst/>
        </a:prstGeom>
        <a:solidFill>
          <a:schemeClr val="accent4">
            <a:lumMod val="20000"/>
            <a:lumOff val="80000"/>
          </a:schemeClr>
        </a:solidFill>
      </xdr:spPr>
      <xdr:txBody>
        <a:bodyPr vert="horz" wrap="square" lIns="91440" tIns="45720" rIns="91440" bIns="45720" rtlCol="0">
          <a:normAutofit/>
        </a:bodyPr>
        <a:lstStyle>
          <a:lvl1pPr marL="274320" indent="-228600" algn="l" defTabSz="914400" rtl="0" eaLnBrk="1" latinLnBrk="0" hangingPunct="1">
            <a:lnSpc>
              <a:spcPct val="90000"/>
            </a:lnSpc>
            <a:spcBef>
              <a:spcPts val="1800"/>
            </a:spcBef>
            <a:buClr>
              <a:schemeClr val="accent1"/>
            </a:buClr>
            <a:buSzPct val="100000"/>
            <a:buFont typeface="Arial" pitchFamily="34" charset="0"/>
            <a:buChar char="▪"/>
            <a:defRPr sz="2000" kern="1200">
              <a:solidFill>
                <a:schemeClr val="tx1"/>
              </a:solidFill>
              <a:latin typeface="+mn-lt"/>
              <a:ea typeface="+mn-ea"/>
              <a:cs typeface="+mn-cs"/>
            </a:defRPr>
          </a:lvl1pPr>
          <a:lvl2pPr marL="594360" indent="-228600" algn="l" defTabSz="914400" rtl="0" eaLnBrk="1" latinLnBrk="0" hangingPunct="1">
            <a:lnSpc>
              <a:spcPct val="90000"/>
            </a:lnSpc>
            <a:spcBef>
              <a:spcPts val="800"/>
            </a:spcBef>
            <a:buClr>
              <a:schemeClr val="accent1"/>
            </a:buClr>
            <a:buSzPct val="100000"/>
            <a:buFont typeface="Arial" pitchFamily="34" charset="0"/>
            <a:buChar char="▪"/>
            <a:defRPr sz="1800" kern="1200">
              <a:solidFill>
                <a:schemeClr val="tx1"/>
              </a:solidFill>
              <a:latin typeface="+mn-lt"/>
              <a:ea typeface="+mn-ea"/>
              <a:cs typeface="+mn-cs"/>
            </a:defRPr>
          </a:lvl2pPr>
          <a:lvl3pPr marL="914400" indent="-228600" algn="l" defTabSz="914400" rtl="0" eaLnBrk="1" latinLnBrk="0" hangingPunct="1">
            <a:lnSpc>
              <a:spcPct val="90000"/>
            </a:lnSpc>
            <a:spcBef>
              <a:spcPts val="800"/>
            </a:spcBef>
            <a:buClr>
              <a:schemeClr val="accent1"/>
            </a:buClr>
            <a:buSzPct val="100000"/>
            <a:buFont typeface="Arial" pitchFamily="34" charset="0"/>
            <a:buChar char="▪"/>
            <a:defRPr sz="1600" kern="1200">
              <a:solidFill>
                <a:schemeClr val="tx1"/>
              </a:solidFill>
              <a:latin typeface="+mn-lt"/>
              <a:ea typeface="+mn-ea"/>
              <a:cs typeface="+mn-cs"/>
            </a:defRPr>
          </a:lvl3pPr>
          <a:lvl4pPr marL="118872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4pPr>
          <a:lvl5pPr marL="14630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5pPr>
          <a:lvl6pPr marL="16916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6pPr>
          <a:lvl7pPr marL="19202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7pPr>
          <a:lvl8pPr marL="21488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8pPr>
          <a:lvl9pPr marL="2377440" indent="-182880" algn="l" defTabSz="914400" rtl="0" eaLnBrk="1" latinLnBrk="0" hangingPunct="1">
            <a:lnSpc>
              <a:spcPct val="90000"/>
            </a:lnSpc>
            <a:spcBef>
              <a:spcPts val="800"/>
            </a:spcBef>
            <a:buClr>
              <a:schemeClr val="accent1"/>
            </a:buClr>
            <a:buSzPct val="100000"/>
            <a:buFont typeface="Arial" pitchFamily="34" charset="0"/>
            <a:buChar char="▪"/>
            <a:defRPr sz="1400" kern="1200">
              <a:solidFill>
                <a:schemeClr val="tx1"/>
              </a:solidFill>
              <a:latin typeface="+mn-lt"/>
              <a:ea typeface="+mn-ea"/>
              <a:cs typeface="+mn-cs"/>
            </a:defRPr>
          </a:lvl9pPr>
        </a:lstStyle>
        <a:p>
          <a:pPr marL="45720" indent="0">
            <a:buNone/>
          </a:pPr>
          <a:r>
            <a:rPr lang="en-US" sz="1000" b="1"/>
            <a:t>Note the following:</a:t>
          </a:r>
        </a:p>
        <a:p>
          <a:pPr lvl="1">
            <a:buFont typeface="Wingdings" panose="05000000000000000000" pitchFamily="2" charset="2"/>
            <a:buChar char="§"/>
          </a:pPr>
          <a:r>
            <a:rPr lang="en-US" sz="1000" b="1"/>
            <a:t>I</a:t>
          </a:r>
          <a:r>
            <a:rPr lang="en-US" sz="1000" b="1" baseline="0"/>
            <a:t> have set the font to 6 on the Tuesday "box fill-in" sections of the calender which should provide enough space for </a:t>
          </a:r>
          <a:r>
            <a:rPr lang="en-US" sz="1000" b="1"/>
            <a:t>your information.</a:t>
          </a:r>
        </a:p>
        <a:p>
          <a:pPr lvl="1">
            <a:buFont typeface="Wingdings" panose="05000000000000000000" pitchFamily="2" charset="2"/>
            <a:buChar char="§"/>
          </a:pPr>
          <a:r>
            <a:rPr lang="en-US" sz="1000" b="1"/>
            <a:t>You cannot hit “RETURN” after typing in the Facility Name in the calendar box…simply use your space bar to get you close to the edge and then enter Facility Address and then do the same prior to entering in Preceptor Name…and so on. </a:t>
          </a:r>
        </a:p>
        <a:p>
          <a:pPr lvl="1">
            <a:buFont typeface="Wingdings" panose="05000000000000000000" pitchFamily="2" charset="2"/>
            <a:buChar char="§"/>
          </a:pPr>
          <a:r>
            <a:rPr lang="en-US" sz="1000" b="1"/>
            <a:t>If you are not doing a rotation during a certain week of the month, just write in “NO ROTATION”</a:t>
          </a:r>
        </a:p>
        <a:p>
          <a:pPr lvl="1">
            <a:buFont typeface="Wingdings" panose="05000000000000000000" pitchFamily="2" charset="2"/>
            <a:buChar char="§"/>
          </a:pPr>
          <a:r>
            <a:rPr lang="en-US" sz="1000" b="1"/>
            <a:t>REMINDER</a:t>
          </a:r>
          <a:r>
            <a:rPr lang="en-US" sz="1000" b="1" baseline="0"/>
            <a:t> - </a:t>
          </a:r>
          <a:r>
            <a:rPr lang="en-US" sz="1000" b="1"/>
            <a:t>Don’t forget to color coordinate your rotations with the colors in the box</a:t>
          </a:r>
        </a:p>
        <a:p>
          <a:pPr lvl="1">
            <a:buFont typeface="Wingdings" panose="05000000000000000000" pitchFamily="2" charset="2"/>
            <a:buChar char="§"/>
          </a:pPr>
          <a:r>
            <a:rPr lang="en-US" sz="1000" b="1"/>
            <a:t>If you have more than one Preceptor, include the names of all Preceptors and their email addresses</a:t>
          </a:r>
        </a:p>
        <a:p>
          <a:pPr lvl="1">
            <a:buFont typeface="Wingdings" panose="05000000000000000000" pitchFamily="2" charset="2"/>
            <a:buChar char="§"/>
          </a:pPr>
          <a:r>
            <a:rPr lang="en-US" sz="1000" b="1"/>
            <a:t>Feel free to use the “Notes” section of each calendar to make any special notes on your schedule.</a:t>
          </a:r>
        </a:p>
        <a:p>
          <a:pPr lvl="1">
            <a:buFont typeface="Wingdings" panose="05000000000000000000" pitchFamily="2" charset="2"/>
            <a:buChar char="§"/>
          </a:pPr>
          <a:r>
            <a:rPr lang="en-US" sz="1200" b="1"/>
            <a:t>Please look</a:t>
          </a:r>
          <a:r>
            <a:rPr lang="en-US" sz="1200" b="1" baseline="0"/>
            <a:t> at the "EXAMPLE CALENDAR" provided prior to completing your schedule</a:t>
          </a:r>
          <a:endParaRPr lang="en-US" sz="1200" b="1"/>
        </a:p>
      </xdr:txBody>
    </xdr:sp>
    <xdr:clientData/>
  </xdr:twoCellAnchor>
  <xdr:twoCellAnchor>
    <xdr:from>
      <xdr:col>20</xdr:col>
      <xdr:colOff>127000</xdr:colOff>
      <xdr:row>28</xdr:row>
      <xdr:rowOff>142876</xdr:rowOff>
    </xdr:from>
    <xdr:to>
      <xdr:col>22</xdr:col>
      <xdr:colOff>38100</xdr:colOff>
      <xdr:row>30</xdr:row>
      <xdr:rowOff>101600</xdr:rowOff>
    </xdr:to>
    <xdr:cxnSp macro="">
      <xdr:nvCxnSpPr>
        <xdr:cNvPr id="61" name="Straight Arrow Connector 60">
          <a:extLst>
            <a:ext uri="{FF2B5EF4-FFF2-40B4-BE49-F238E27FC236}">
              <a16:creationId xmlns:a16="http://schemas.microsoft.com/office/drawing/2014/main" id="{00000000-0008-0000-0000-00003D000000}"/>
            </a:ext>
          </a:extLst>
        </xdr:cNvPr>
        <xdr:cNvCxnSpPr/>
      </xdr:nvCxnSpPr>
      <xdr:spPr>
        <a:xfrm flipV="1">
          <a:off x="13589000" y="5387976"/>
          <a:ext cx="1257300" cy="32702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260351</xdr:colOff>
      <xdr:row>4</xdr:row>
      <xdr:rowOff>85258</xdr:rowOff>
    </xdr:from>
    <xdr:to>
      <xdr:col>5</xdr:col>
      <xdr:colOff>95251</xdr:colOff>
      <xdr:row>13</xdr:row>
      <xdr:rowOff>133039</xdr:rowOff>
    </xdr:to>
    <xdr:pic>
      <xdr:nvPicPr>
        <xdr:cNvPr id="3" name="Picture 2">
          <a:extLst>
            <a:ext uri="{FF2B5EF4-FFF2-40B4-BE49-F238E27FC236}">
              <a16:creationId xmlns:a16="http://schemas.microsoft.com/office/drawing/2014/main" id="{147B426A-7869-B4BB-0261-AB11344A1A09}"/>
            </a:ext>
          </a:extLst>
        </xdr:cNvPr>
        <xdr:cNvPicPr>
          <a:picLocks noChangeAspect="1"/>
        </xdr:cNvPicPr>
      </xdr:nvPicPr>
      <xdr:blipFill>
        <a:blip xmlns:r="http://schemas.openxmlformats.org/officeDocument/2006/relationships" r:embed="rId2"/>
        <a:stretch>
          <a:fillRect/>
        </a:stretch>
      </xdr:blipFill>
      <xdr:spPr>
        <a:xfrm>
          <a:off x="260351" y="910758"/>
          <a:ext cx="3200400" cy="1705131"/>
        </a:xfrm>
        <a:prstGeom prst="rect">
          <a:avLst/>
        </a:prstGeom>
      </xdr:spPr>
    </xdr:pic>
    <xdr:clientData/>
  </xdr:twoCellAnchor>
  <xdr:twoCellAnchor editAs="oneCell">
    <xdr:from>
      <xdr:col>22</xdr:col>
      <xdr:colOff>69850</xdr:colOff>
      <xdr:row>25</xdr:row>
      <xdr:rowOff>7619</xdr:rowOff>
    </xdr:from>
    <xdr:to>
      <xdr:col>24</xdr:col>
      <xdr:colOff>266977</xdr:colOff>
      <xdr:row>29</xdr:row>
      <xdr:rowOff>94126</xdr:rowOff>
    </xdr:to>
    <xdr:pic>
      <xdr:nvPicPr>
        <xdr:cNvPr id="10" name="Picture 9">
          <a:extLst>
            <a:ext uri="{FF2B5EF4-FFF2-40B4-BE49-F238E27FC236}">
              <a16:creationId xmlns:a16="http://schemas.microsoft.com/office/drawing/2014/main" id="{45384F64-C5EF-EA7B-A126-59729637C613}"/>
            </a:ext>
          </a:extLst>
        </xdr:cNvPr>
        <xdr:cNvPicPr>
          <a:picLocks noChangeAspect="1"/>
        </xdr:cNvPicPr>
      </xdr:nvPicPr>
      <xdr:blipFill>
        <a:blip xmlns:r="http://schemas.openxmlformats.org/officeDocument/2006/relationships" r:embed="rId3"/>
        <a:stretch>
          <a:fillRect/>
        </a:stretch>
      </xdr:blipFill>
      <xdr:spPr>
        <a:xfrm>
          <a:off x="14878050" y="4700269"/>
          <a:ext cx="1543327" cy="823107"/>
        </a:xfrm>
        <a:prstGeom prst="rect">
          <a:avLst/>
        </a:prstGeom>
      </xdr:spPr>
    </xdr:pic>
    <xdr:clientData/>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G1"/>
    </sheetView>
  </sheetViews>
  <sheetFormatPr defaultColWidth="8.83203125" defaultRowHeight="14.5" x14ac:dyDescent="0.35"/>
  <sheetData>
    <row r="1" spans="1:7" ht="20" thickBot="1" x14ac:dyDescent="0.5">
      <c r="A1" s="35" t="s">
        <v>57</v>
      </c>
      <c r="B1" s="36"/>
      <c r="C1" s="36"/>
      <c r="D1" s="36"/>
      <c r="E1" s="36"/>
      <c r="F1" s="36"/>
      <c r="G1" s="36"/>
    </row>
    <row r="2" spans="1:7" ht="15" thickBot="1" x14ac:dyDescent="0.4">
      <c r="A2" s="37" t="s">
        <v>56</v>
      </c>
      <c r="B2" s="38"/>
      <c r="C2" s="38"/>
      <c r="D2" s="38"/>
      <c r="E2" s="38"/>
      <c r="F2" s="38"/>
      <c r="G2" s="39"/>
    </row>
    <row r="3" spans="1:7" ht="15" thickBot="1" x14ac:dyDescent="0.4">
      <c r="A3" s="37" t="s">
        <v>55</v>
      </c>
      <c r="B3" s="38"/>
      <c r="C3" s="38"/>
      <c r="D3" s="38"/>
      <c r="E3" s="38"/>
      <c r="F3" s="38"/>
      <c r="G3" s="39"/>
    </row>
    <row r="4" spans="1:7" ht="15" thickBot="1" x14ac:dyDescent="0.4">
      <c r="A4" s="37" t="s">
        <v>61</v>
      </c>
      <c r="B4" s="38"/>
      <c r="C4" s="38"/>
      <c r="D4" s="38"/>
      <c r="E4" s="38"/>
      <c r="F4" s="38"/>
      <c r="G4" s="39"/>
    </row>
  </sheetData>
  <mergeCells count="4">
    <mergeCell ref="A1:G1"/>
    <mergeCell ref="A2:G2"/>
    <mergeCell ref="A3:G3"/>
    <mergeCell ref="A4: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autoPageBreaks="0" fitToPage="1"/>
  </sheetPr>
  <dimension ref="A1:H168"/>
  <sheetViews>
    <sheetView showGridLines="0" tabSelected="1" topLeftCell="A71" zoomScaleNormal="100" workbookViewId="0">
      <selection activeCell="C10" sqref="C10"/>
    </sheetView>
  </sheetViews>
  <sheetFormatPr defaultColWidth="8.6640625" defaultRowHeight="14.5" x14ac:dyDescent="0.35"/>
  <cols>
    <col min="1" max="1" width="2" customWidth="1"/>
    <col min="2" max="2" width="18.1640625" customWidth="1"/>
    <col min="3" max="8" width="17.6640625" customWidth="1"/>
    <col min="9" max="9" width="2.5" customWidth="1"/>
    <col min="14" max="14" width="6.6640625" customWidth="1"/>
  </cols>
  <sheetData>
    <row r="1" spans="1:8" ht="54" customHeight="1" x14ac:dyDescent="1">
      <c r="A1" s="2"/>
      <c r="B1" s="1">
        <v>2023</v>
      </c>
      <c r="C1" s="40" t="s">
        <v>2</v>
      </c>
      <c r="D1" s="40"/>
      <c r="E1" s="40"/>
      <c r="F1" s="2"/>
      <c r="G1" s="2"/>
      <c r="H1" s="2"/>
    </row>
    <row r="2" spans="1:8" ht="14.25" customHeight="1" x14ac:dyDescent="0.35">
      <c r="A2" s="3"/>
      <c r="B2" s="6" t="s">
        <v>1</v>
      </c>
      <c r="C2" s="7" t="str">
        <f>UPPER(TEXT(C3,"dddd"))</f>
        <v>TUESDAY</v>
      </c>
      <c r="D2" s="6" t="str">
        <f t="shared" ref="D2:H2" si="0">UPPER(TEXT(D3,"dddd"))</f>
        <v>WEDNESDAY</v>
      </c>
      <c r="E2" s="7" t="str">
        <f t="shared" si="0"/>
        <v>THURSDAY</v>
      </c>
      <c r="F2" s="6" t="str">
        <f t="shared" si="0"/>
        <v>FRIDAY</v>
      </c>
      <c r="G2" s="7" t="str">
        <f t="shared" si="0"/>
        <v>SATURDAY</v>
      </c>
      <c r="H2" s="6" t="str">
        <f t="shared" si="0"/>
        <v>SUNDAY</v>
      </c>
    </row>
    <row r="3" spans="1:8" ht="16.5" customHeight="1" x14ac:dyDescent="0.35">
      <c r="B3" s="4">
        <f t="array" ref="B3:H3">Days+1+DATE(Calendar1Year,Calendar1MonthOption,1)-WEEKDAY(DATE(Calendar1Year,Calendar1MonthOption,1),WeekdayOption)</f>
        <v>45138</v>
      </c>
      <c r="C3" s="4">
        <v>45139</v>
      </c>
      <c r="D3" s="4">
        <v>45140</v>
      </c>
      <c r="E3" s="4">
        <v>45141</v>
      </c>
      <c r="F3" s="4">
        <v>45142</v>
      </c>
      <c r="G3" s="4">
        <v>45143</v>
      </c>
      <c r="H3" s="5">
        <v>45144</v>
      </c>
    </row>
    <row r="4" spans="1:8" ht="56.25" customHeight="1" x14ac:dyDescent="0.35">
      <c r="B4" s="9"/>
      <c r="C4" s="9"/>
      <c r="D4" s="9"/>
      <c r="E4" s="9"/>
      <c r="F4" s="9"/>
      <c r="G4" s="9"/>
      <c r="H4" s="10"/>
    </row>
    <row r="5" spans="1:8" ht="16.5" customHeight="1" x14ac:dyDescent="0.35">
      <c r="B5" s="4">
        <f t="array" ref="B5:H5">Days+8+DATE(Calendar1Year,Calendar1MonthOption,1)-WEEKDAY(DATE(Calendar1Year,Calendar1MonthOption,1),WeekdayOption)</f>
        <v>45145</v>
      </c>
      <c r="C5" s="4">
        <v>45146</v>
      </c>
      <c r="D5" s="4">
        <v>45147</v>
      </c>
      <c r="E5" s="4">
        <v>45148</v>
      </c>
      <c r="F5" s="4">
        <v>45149</v>
      </c>
      <c r="G5" s="4">
        <v>45150</v>
      </c>
      <c r="H5" s="5">
        <v>45151</v>
      </c>
    </row>
    <row r="6" spans="1:8" ht="56.25" customHeight="1" x14ac:dyDescent="0.35">
      <c r="B6" s="9"/>
      <c r="C6" s="9"/>
      <c r="D6" s="9"/>
      <c r="E6" s="9"/>
      <c r="F6" s="9"/>
      <c r="G6" s="9"/>
      <c r="H6" s="12"/>
    </row>
    <row r="7" spans="1:8" ht="16.5" customHeight="1" x14ac:dyDescent="0.35">
      <c r="B7" s="4">
        <f t="array" ref="B7:H7">Days+15+DATE(Calendar1Year,Calendar1MonthOption,1)-WEEKDAY(DATE(Calendar1Year,Calendar1MonthOption,1),WeekdayOption)</f>
        <v>45152</v>
      </c>
      <c r="C7" s="4">
        <v>45153</v>
      </c>
      <c r="D7" s="4">
        <v>45154</v>
      </c>
      <c r="E7" s="4">
        <v>45155</v>
      </c>
      <c r="F7" s="4">
        <v>45156</v>
      </c>
      <c r="G7" s="4">
        <v>45157</v>
      </c>
      <c r="H7" s="5">
        <v>45158</v>
      </c>
    </row>
    <row r="8" spans="1:8" ht="56.25" customHeight="1" x14ac:dyDescent="0.35">
      <c r="B8" s="25" t="s">
        <v>52</v>
      </c>
      <c r="C8" s="25"/>
      <c r="D8" s="25"/>
      <c r="E8" s="25" t="s">
        <v>53</v>
      </c>
      <c r="F8" s="9"/>
      <c r="G8" s="9"/>
      <c r="H8" s="10"/>
    </row>
    <row r="9" spans="1:8" ht="16.5" customHeight="1" x14ac:dyDescent="0.35">
      <c r="B9" s="15">
        <f t="array" ref="B9:H9">Days+22+DATE(Calendar1Year,Calendar1MonthOption,1)-WEEKDAY(DATE(Calendar1Year,Calendar1MonthOption,1),WeekdayOption)</f>
        <v>45159</v>
      </c>
      <c r="C9" s="4">
        <v>45160</v>
      </c>
      <c r="D9" s="4">
        <v>45161</v>
      </c>
      <c r="E9" s="4">
        <v>45162</v>
      </c>
      <c r="F9" s="4">
        <v>45163</v>
      </c>
      <c r="G9" s="4">
        <v>45164</v>
      </c>
      <c r="H9" s="5">
        <v>45165</v>
      </c>
    </row>
    <row r="10" spans="1:8" ht="56.25" customHeight="1" x14ac:dyDescent="0.35">
      <c r="B10" s="16" t="s">
        <v>4</v>
      </c>
      <c r="C10" s="27" t="s">
        <v>63</v>
      </c>
      <c r="D10" s="27"/>
      <c r="E10" s="27"/>
      <c r="F10" s="9"/>
      <c r="G10" s="9"/>
      <c r="H10" s="10"/>
    </row>
    <row r="11" spans="1:8" ht="16.5" customHeight="1" x14ac:dyDescent="0.35">
      <c r="B11" s="15">
        <f t="array" ref="B11:H11">Days+29+DATE(Calendar1Year,Calendar1MonthOption,1)-WEEKDAY(DATE(Calendar1Year,Calendar1MonthOption,1),WeekdayOption)</f>
        <v>45166</v>
      </c>
      <c r="C11" s="4">
        <v>45167</v>
      </c>
      <c r="D11" s="4">
        <v>45168</v>
      </c>
      <c r="E11" s="4">
        <v>45169</v>
      </c>
      <c r="F11" s="4">
        <v>45170</v>
      </c>
      <c r="G11" s="4">
        <v>45171</v>
      </c>
      <c r="H11" s="5">
        <v>45172</v>
      </c>
    </row>
    <row r="12" spans="1:8" ht="57" customHeight="1" x14ac:dyDescent="0.35">
      <c r="B12" s="16" t="s">
        <v>5</v>
      </c>
      <c r="C12" s="13" t="s">
        <v>64</v>
      </c>
      <c r="D12" s="9"/>
      <c r="E12" s="9"/>
      <c r="F12" s="9"/>
      <c r="G12" s="9"/>
      <c r="H12" s="10"/>
    </row>
    <row r="13" spans="1:8" ht="16.5" customHeight="1" x14ac:dyDescent="0.35">
      <c r="B13" s="4">
        <f t="array" ref="B13:C13">Days+36+DATE(Calendar1Year,Calendar1MonthOption,1)-WEEKDAY(DATE(Calendar1Year,Calendar1MonthOption,1),WeekdayOption)</f>
        <v>45173</v>
      </c>
      <c r="C13" s="4">
        <v>45174</v>
      </c>
      <c r="D13" s="43" t="s">
        <v>0</v>
      </c>
      <c r="E13" s="43"/>
      <c r="F13" s="43"/>
      <c r="G13" s="43"/>
      <c r="H13" s="43"/>
    </row>
    <row r="14" spans="1:8" ht="63.75" customHeight="1" x14ac:dyDescent="0.35">
      <c r="B14" s="9"/>
      <c r="C14" s="9"/>
      <c r="D14" s="44"/>
      <c r="E14" s="45"/>
      <c r="F14" s="45"/>
      <c r="G14" s="45"/>
      <c r="H14" s="45"/>
    </row>
    <row r="15" spans="1:8" ht="54" customHeight="1" x14ac:dyDescent="1">
      <c r="A15" s="2"/>
      <c r="B15" s="1">
        <f>YEAR(DATE(Calendar1Year,Calendar1MonthOption+1,1))</f>
        <v>2023</v>
      </c>
      <c r="C15" s="40" t="str">
        <f>TEXT(DATE(Calendar1Year,Calendar1MonthOption+1,1),"mmmm")</f>
        <v>September</v>
      </c>
      <c r="D15" s="40"/>
      <c r="E15" s="40"/>
      <c r="F15" s="8"/>
      <c r="G15" s="8"/>
      <c r="H15" s="2"/>
    </row>
    <row r="16" spans="1:8" ht="14.25" customHeight="1" x14ac:dyDescent="0.35">
      <c r="A16" s="3"/>
      <c r="B16" s="6" t="str">
        <f>UPPER(TEXT(B17,"dddd"))</f>
        <v>MONDAY</v>
      </c>
      <c r="C16" s="7" t="str">
        <f t="shared" ref="C16:H16" si="1">UPPER(TEXT(C17,"dddd"))</f>
        <v>TUESDAY</v>
      </c>
      <c r="D16" s="6" t="str">
        <f t="shared" si="1"/>
        <v>WEDNESDAY</v>
      </c>
      <c r="E16" s="7" t="str">
        <f t="shared" si="1"/>
        <v>THURSDAY</v>
      </c>
      <c r="F16" s="6" t="str">
        <f t="shared" si="1"/>
        <v>FRIDAY</v>
      </c>
      <c r="G16" s="7" t="str">
        <f t="shared" si="1"/>
        <v>SATURDAY</v>
      </c>
      <c r="H16" s="6" t="str">
        <f t="shared" si="1"/>
        <v>SUNDAY</v>
      </c>
    </row>
    <row r="17" spans="1:8" ht="16.5" customHeight="1" x14ac:dyDescent="0.35">
      <c r="B17" s="29">
        <f t="array" ref="B17:H17">Days+1+DATE(Calendar2Year,Calendar2MonthOption,1)-WEEKDAY(DATE(Calendar2Year,Calendar2MonthOption,1),WeekdayOption)</f>
        <v>45166</v>
      </c>
      <c r="C17" s="4">
        <v>45167</v>
      </c>
      <c r="D17" s="4">
        <v>45168</v>
      </c>
      <c r="E17" s="4">
        <v>45169</v>
      </c>
      <c r="F17" s="4">
        <v>45170</v>
      </c>
      <c r="G17" s="4">
        <v>45171</v>
      </c>
      <c r="H17" s="5">
        <v>45172</v>
      </c>
    </row>
    <row r="18" spans="1:8" ht="56.25" customHeight="1" x14ac:dyDescent="0.35">
      <c r="B18" s="28"/>
      <c r="C18" s="13"/>
      <c r="D18" s="9"/>
      <c r="E18" s="9"/>
      <c r="F18" s="9"/>
      <c r="G18" s="9"/>
      <c r="H18" s="10"/>
    </row>
    <row r="19" spans="1:8" ht="16.5" customHeight="1" x14ac:dyDescent="0.35">
      <c r="B19" s="15">
        <f t="array" ref="B19:H19">Days+8+DATE(Calendar2Year,Calendar2MonthOption,1)-WEEKDAY(DATE(Calendar2Year,Calendar2MonthOption,1),WeekdayOption)</f>
        <v>45173</v>
      </c>
      <c r="C19" s="4">
        <v>45174</v>
      </c>
      <c r="D19" s="4">
        <v>45175</v>
      </c>
      <c r="E19" s="4">
        <v>45176</v>
      </c>
      <c r="F19" s="4">
        <v>45177</v>
      </c>
      <c r="G19" s="4">
        <v>45178</v>
      </c>
      <c r="H19" s="5">
        <v>45179</v>
      </c>
    </row>
    <row r="20" spans="1:8" ht="56.25" customHeight="1" x14ac:dyDescent="0.35">
      <c r="B20" s="16" t="s">
        <v>6</v>
      </c>
      <c r="C20" s="13" t="s">
        <v>67</v>
      </c>
      <c r="D20" s="9"/>
      <c r="E20" s="9"/>
      <c r="F20" s="9"/>
      <c r="G20" s="9"/>
      <c r="H20" s="10"/>
    </row>
    <row r="21" spans="1:8" ht="16.5" customHeight="1" x14ac:dyDescent="0.35">
      <c r="B21" s="15">
        <f t="array" ref="B21:H21">Days+15+DATE(Calendar2Year,Calendar2MonthOption,1)-WEEKDAY(DATE(Calendar2Year,Calendar2MonthOption,1),WeekdayOption)</f>
        <v>45180</v>
      </c>
      <c r="C21" s="4">
        <v>45181</v>
      </c>
      <c r="D21" s="4">
        <v>45182</v>
      </c>
      <c r="E21" s="4">
        <v>45183</v>
      </c>
      <c r="F21" s="4">
        <v>45184</v>
      </c>
      <c r="G21" s="4">
        <v>45185</v>
      </c>
      <c r="H21" s="5">
        <v>45186</v>
      </c>
    </row>
    <row r="22" spans="1:8" ht="56.25" customHeight="1" x14ac:dyDescent="0.35">
      <c r="B22" s="16" t="s">
        <v>7</v>
      </c>
      <c r="C22" s="13" t="s">
        <v>68</v>
      </c>
      <c r="D22" s="9"/>
      <c r="E22" s="9"/>
      <c r="F22" s="9"/>
      <c r="G22" s="9"/>
      <c r="H22" s="10"/>
    </row>
    <row r="23" spans="1:8" ht="16.5" customHeight="1" x14ac:dyDescent="0.35">
      <c r="B23" s="15">
        <f t="array" ref="B23:H23">Days+22+DATE(Calendar2Year,Calendar2MonthOption,1)-WEEKDAY(DATE(Calendar2Year,Calendar2MonthOption,1),WeekdayOption)</f>
        <v>45187</v>
      </c>
      <c r="C23" s="4">
        <v>45188</v>
      </c>
      <c r="D23" s="4">
        <v>45189</v>
      </c>
      <c r="E23" s="4">
        <v>45190</v>
      </c>
      <c r="F23" s="4">
        <v>45191</v>
      </c>
      <c r="G23" s="4">
        <v>45192</v>
      </c>
      <c r="H23" s="5">
        <v>45193</v>
      </c>
    </row>
    <row r="24" spans="1:8" ht="56.25" customHeight="1" x14ac:dyDescent="0.35">
      <c r="B24" s="16" t="s">
        <v>8</v>
      </c>
      <c r="C24" s="13" t="s">
        <v>69</v>
      </c>
      <c r="D24" s="9"/>
      <c r="E24" s="9"/>
      <c r="F24" s="9"/>
      <c r="G24" s="9"/>
      <c r="H24" s="10"/>
    </row>
    <row r="25" spans="1:8" ht="16.5" customHeight="1" x14ac:dyDescent="0.35">
      <c r="B25" s="15">
        <f t="array" ref="B25:H25">Days+29+DATE(Calendar2Year,Calendar2MonthOption,1)-WEEKDAY(DATE(Calendar2Year,Calendar2MonthOption,1),WeekdayOption)</f>
        <v>45194</v>
      </c>
      <c r="C25" s="4">
        <v>45195</v>
      </c>
      <c r="D25" s="4">
        <v>45196</v>
      </c>
      <c r="E25" s="4">
        <v>45197</v>
      </c>
      <c r="F25" s="4">
        <v>45198</v>
      </c>
      <c r="G25" s="4">
        <v>45199</v>
      </c>
      <c r="H25" s="5">
        <v>45200</v>
      </c>
    </row>
    <row r="26" spans="1:8" ht="57" customHeight="1" x14ac:dyDescent="0.35">
      <c r="B26" s="16" t="s">
        <v>9</v>
      </c>
      <c r="C26" s="13" t="s">
        <v>70</v>
      </c>
      <c r="D26" s="9"/>
      <c r="E26" s="9"/>
      <c r="F26" s="9"/>
      <c r="G26" s="9"/>
      <c r="H26" s="11"/>
    </row>
    <row r="27" spans="1:8" ht="16.5" customHeight="1" x14ac:dyDescent="0.35">
      <c r="B27" s="4">
        <f t="array" ref="B27:C27">Days+36+DATE(Calendar2Year,Calendar2MonthOption,1)-WEEKDAY(DATE(Calendar2Year,Calendar2MonthOption,1),WeekdayOption)</f>
        <v>45201</v>
      </c>
      <c r="C27" s="4">
        <v>45202</v>
      </c>
      <c r="D27" s="42" t="s">
        <v>0</v>
      </c>
      <c r="E27" s="42"/>
      <c r="F27" s="42"/>
      <c r="G27" s="42"/>
      <c r="H27" s="42"/>
    </row>
    <row r="28" spans="1:8" ht="63.75" customHeight="1" x14ac:dyDescent="0.35">
      <c r="B28" s="9"/>
      <c r="C28" s="9"/>
      <c r="D28" s="46"/>
      <c r="E28" s="46"/>
      <c r="F28" s="46"/>
      <c r="G28" s="46"/>
      <c r="H28" s="46"/>
    </row>
    <row r="29" spans="1:8" ht="54" customHeight="1" x14ac:dyDescent="1">
      <c r="A29" s="2"/>
      <c r="B29" s="1">
        <f>YEAR(DATE(Calendar2Year,Calendar2MonthOption+1,1))</f>
        <v>2023</v>
      </c>
      <c r="C29" s="40" t="str">
        <f>TEXT(DATE(Calendar2Year,Calendar2MonthOption+1,1),"mmmm")</f>
        <v>October</v>
      </c>
      <c r="D29" s="40"/>
      <c r="E29" s="40"/>
      <c r="F29" s="8"/>
      <c r="G29" s="8"/>
      <c r="H29" s="2"/>
    </row>
    <row r="30" spans="1:8" ht="14.25" customHeight="1" x14ac:dyDescent="0.35">
      <c r="A30" s="3"/>
      <c r="B30" s="6" t="str">
        <f>UPPER(TEXT(B31,"dddd"))</f>
        <v>MONDAY</v>
      </c>
      <c r="C30" s="7" t="str">
        <f t="shared" ref="C30" si="2">UPPER(TEXT(C31,"dddd"))</f>
        <v>TUESDAY</v>
      </c>
      <c r="D30" s="6" t="str">
        <f t="shared" ref="D30" si="3">UPPER(TEXT(D31,"dddd"))</f>
        <v>WEDNESDAY</v>
      </c>
      <c r="E30" s="7" t="str">
        <f t="shared" ref="E30" si="4">UPPER(TEXT(E31,"dddd"))</f>
        <v>THURSDAY</v>
      </c>
      <c r="F30" s="6" t="str">
        <f t="shared" ref="F30" si="5">UPPER(TEXT(F31,"dddd"))</f>
        <v>FRIDAY</v>
      </c>
      <c r="G30" s="7" t="str">
        <f t="shared" ref="G30" si="6">UPPER(TEXT(G31,"dddd"))</f>
        <v>SATURDAY</v>
      </c>
      <c r="H30" s="6" t="str">
        <f t="shared" ref="H30" si="7">UPPER(TEXT(H31,"dddd"))</f>
        <v>SUNDAY</v>
      </c>
    </row>
    <row r="31" spans="1:8" ht="16.5" customHeight="1" x14ac:dyDescent="0.35">
      <c r="B31" s="4">
        <f t="array" ref="B31:H31">Days+1+DATE(Calendar3Year,Calendar3MonthOption,1)-WEEKDAY(DATE(Calendar3Year,Calendar3MonthOption,1),WeekdayOption)</f>
        <v>45194</v>
      </c>
      <c r="C31" s="4">
        <v>45195</v>
      </c>
      <c r="D31" s="4">
        <v>45196</v>
      </c>
      <c r="E31" s="4">
        <v>45197</v>
      </c>
      <c r="F31" s="4">
        <v>45198</v>
      </c>
      <c r="G31" s="4">
        <v>45199</v>
      </c>
      <c r="H31" s="5">
        <v>45200</v>
      </c>
    </row>
    <row r="32" spans="1:8" ht="56.25" customHeight="1" x14ac:dyDescent="0.35">
      <c r="B32" s="9"/>
      <c r="C32" s="9"/>
      <c r="D32" s="9"/>
      <c r="E32" s="9"/>
      <c r="F32" s="9"/>
      <c r="G32" s="9"/>
      <c r="H32" s="10"/>
    </row>
    <row r="33" spans="1:8" ht="16.5" customHeight="1" x14ac:dyDescent="0.35">
      <c r="B33" s="15">
        <f t="array" ref="B33:H33">Days+8+DATE(Calendar3Year,Calendar3MonthOption,1)-WEEKDAY(DATE(Calendar3Year,Calendar3MonthOption,1),WeekdayOption)</f>
        <v>45201</v>
      </c>
      <c r="C33" s="4">
        <v>45202</v>
      </c>
      <c r="D33" s="4">
        <v>45203</v>
      </c>
      <c r="E33" s="4">
        <v>45204</v>
      </c>
      <c r="F33" s="4">
        <v>45205</v>
      </c>
      <c r="G33" s="4">
        <v>45206</v>
      </c>
      <c r="H33" s="5">
        <v>45207</v>
      </c>
    </row>
    <row r="34" spans="1:8" ht="56.25" customHeight="1" x14ac:dyDescent="0.35">
      <c r="B34" s="16" t="s">
        <v>10</v>
      </c>
      <c r="C34" s="13" t="s">
        <v>71</v>
      </c>
      <c r="D34" s="9"/>
      <c r="E34" s="9"/>
      <c r="F34" s="9"/>
      <c r="G34" s="9"/>
      <c r="H34" s="10"/>
    </row>
    <row r="35" spans="1:8" ht="16.5" customHeight="1" x14ac:dyDescent="0.35">
      <c r="B35" s="15">
        <f t="array" ref="B35:H35">Days+15+DATE(Calendar3Year,Calendar3MonthOption,1)-WEEKDAY(DATE(Calendar3Year,Calendar3MonthOption,1),WeekdayOption)</f>
        <v>45208</v>
      </c>
      <c r="C35" s="4">
        <v>45209</v>
      </c>
      <c r="D35" s="4">
        <v>45210</v>
      </c>
      <c r="E35" s="4">
        <v>45211</v>
      </c>
      <c r="F35" s="4">
        <v>45212</v>
      </c>
      <c r="G35" s="4">
        <v>45213</v>
      </c>
      <c r="H35" s="5">
        <v>45214</v>
      </c>
    </row>
    <row r="36" spans="1:8" ht="56.25" customHeight="1" x14ac:dyDescent="0.35">
      <c r="B36" s="16" t="s">
        <v>11</v>
      </c>
      <c r="C36" s="13" t="s">
        <v>72</v>
      </c>
      <c r="D36" s="9"/>
      <c r="E36" s="9"/>
      <c r="F36" s="9"/>
      <c r="G36" s="9"/>
      <c r="H36" s="10"/>
    </row>
    <row r="37" spans="1:8" ht="16.5" customHeight="1" x14ac:dyDescent="0.35">
      <c r="B37" s="15">
        <f t="array" ref="B37:H37">Days+22+DATE(Calendar3Year,Calendar3MonthOption,1)-WEEKDAY(DATE(Calendar3Year,Calendar3MonthOption,1),WeekdayOption)</f>
        <v>45215</v>
      </c>
      <c r="C37" s="4">
        <v>45216</v>
      </c>
      <c r="D37" s="4">
        <v>45217</v>
      </c>
      <c r="E37" s="4">
        <v>45218</v>
      </c>
      <c r="F37" s="4">
        <v>45219</v>
      </c>
      <c r="G37" s="4">
        <v>45220</v>
      </c>
      <c r="H37" s="5">
        <v>45221</v>
      </c>
    </row>
    <row r="38" spans="1:8" ht="56.25" customHeight="1" x14ac:dyDescent="0.35">
      <c r="B38" s="16" t="s">
        <v>12</v>
      </c>
      <c r="C38" s="13" t="s">
        <v>73</v>
      </c>
      <c r="D38" s="9"/>
      <c r="E38" s="9"/>
      <c r="F38" s="9"/>
      <c r="G38" s="9"/>
      <c r="H38" s="10"/>
    </row>
    <row r="39" spans="1:8" ht="16.5" customHeight="1" x14ac:dyDescent="0.35">
      <c r="B39" s="15">
        <f t="array" ref="B39:H39">Days+29+DATE(Calendar3Year,Calendar3MonthOption,1)-WEEKDAY(DATE(Calendar3Year,Calendar3MonthOption,1),WeekdayOption)</f>
        <v>45222</v>
      </c>
      <c r="C39" s="4">
        <v>45223</v>
      </c>
      <c r="D39" s="4">
        <v>45224</v>
      </c>
      <c r="E39" s="4">
        <v>45225</v>
      </c>
      <c r="F39" s="4">
        <v>45226</v>
      </c>
      <c r="G39" s="4">
        <v>45227</v>
      </c>
      <c r="H39" s="5">
        <v>45228</v>
      </c>
    </row>
    <row r="40" spans="1:8" ht="57" customHeight="1" x14ac:dyDescent="0.35">
      <c r="B40" s="16" t="s">
        <v>3</v>
      </c>
      <c r="C40" s="13" t="s">
        <v>74</v>
      </c>
      <c r="D40" s="9"/>
      <c r="E40" s="9"/>
      <c r="F40" s="9"/>
      <c r="G40" s="9"/>
      <c r="H40" s="11"/>
    </row>
    <row r="41" spans="1:8" ht="16.5" customHeight="1" x14ac:dyDescent="0.35">
      <c r="B41" s="4">
        <f t="array" ref="B41:C41">Days+36+DATE(Calendar3Year,Calendar3MonthOption,1)-WEEKDAY(DATE(Calendar3Year,Calendar3MonthOption,1),WeekdayOption)</f>
        <v>45229</v>
      </c>
      <c r="C41" s="4">
        <v>45230</v>
      </c>
      <c r="D41" s="42" t="s">
        <v>0</v>
      </c>
      <c r="E41" s="42"/>
      <c r="F41" s="42"/>
      <c r="G41" s="42"/>
      <c r="H41" s="42"/>
    </row>
    <row r="42" spans="1:8" ht="63.75" customHeight="1" x14ac:dyDescent="0.35">
      <c r="B42" s="9"/>
      <c r="C42" s="9"/>
      <c r="D42" s="46"/>
      <c r="E42" s="46"/>
      <c r="F42" s="46"/>
      <c r="G42" s="46"/>
      <c r="H42" s="46"/>
    </row>
    <row r="43" spans="1:8" ht="54" customHeight="1" x14ac:dyDescent="1">
      <c r="A43" s="2"/>
      <c r="B43" s="1">
        <f>YEAR(DATE(Calendar3Year,Calendar3MonthOption+1,1))</f>
        <v>2023</v>
      </c>
      <c r="C43" s="40" t="str">
        <f>TEXT(DATE(Calendar3Year,Calendar3MonthOption+1,1),"mmmm")</f>
        <v>November</v>
      </c>
      <c r="D43" s="40"/>
      <c r="E43" s="40"/>
      <c r="F43" s="8"/>
      <c r="G43" s="8"/>
      <c r="H43" s="2"/>
    </row>
    <row r="44" spans="1:8" ht="14.25" customHeight="1" x14ac:dyDescent="0.35">
      <c r="A44" s="3"/>
      <c r="B44" s="6" t="str">
        <f>UPPER(TEXT(B45,"dddd"))</f>
        <v>MONDAY</v>
      </c>
      <c r="C44" s="7" t="str">
        <f t="shared" ref="C44" si="8">UPPER(TEXT(C45,"dddd"))</f>
        <v>TUESDAY</v>
      </c>
      <c r="D44" s="6" t="str">
        <f t="shared" ref="D44" si="9">UPPER(TEXT(D45,"dddd"))</f>
        <v>WEDNESDAY</v>
      </c>
      <c r="E44" s="7" t="str">
        <f t="shared" ref="E44" si="10">UPPER(TEXT(E45,"dddd"))</f>
        <v>THURSDAY</v>
      </c>
      <c r="F44" s="6" t="str">
        <f t="shared" ref="F44" si="11">UPPER(TEXT(F45,"dddd"))</f>
        <v>FRIDAY</v>
      </c>
      <c r="G44" s="7" t="str">
        <f t="shared" ref="G44" si="12">UPPER(TEXT(G45,"dddd"))</f>
        <v>SATURDAY</v>
      </c>
      <c r="H44" s="6" t="str">
        <f t="shared" ref="H44" si="13">UPPER(TEXT(H45,"dddd"))</f>
        <v>SUNDAY</v>
      </c>
    </row>
    <row r="45" spans="1:8" ht="16.5" customHeight="1" x14ac:dyDescent="0.35">
      <c r="B45" s="15">
        <f t="array" ref="B45:H45">Days+1+DATE(Calendar4Year,Calendar4MonthOption,1)-WEEKDAY(DATE(Calendar4Year,Calendar4MonthOption,1),WeekdayOption)</f>
        <v>45229</v>
      </c>
      <c r="C45" s="4">
        <v>45230</v>
      </c>
      <c r="D45" s="4">
        <v>45231</v>
      </c>
      <c r="E45" s="4">
        <v>45232</v>
      </c>
      <c r="F45" s="4">
        <v>45233</v>
      </c>
      <c r="G45" s="4">
        <v>45234</v>
      </c>
      <c r="H45" s="5">
        <v>45235</v>
      </c>
    </row>
    <row r="46" spans="1:8" ht="56.25" customHeight="1" x14ac:dyDescent="0.35">
      <c r="B46" s="16" t="s">
        <v>13</v>
      </c>
      <c r="C46" s="9" t="s">
        <v>66</v>
      </c>
      <c r="D46" s="9"/>
      <c r="E46" s="9"/>
      <c r="F46" s="9"/>
      <c r="G46" s="9"/>
      <c r="H46" s="10"/>
    </row>
    <row r="47" spans="1:8" ht="16.5" customHeight="1" x14ac:dyDescent="0.35">
      <c r="B47" s="15">
        <f t="array" ref="B47:H47">Days+8+DATE(Calendar4Year,Calendar4MonthOption,1)-WEEKDAY(DATE(Calendar4Year,Calendar4MonthOption,1),WeekdayOption)</f>
        <v>45236</v>
      </c>
      <c r="C47" s="4">
        <v>45237</v>
      </c>
      <c r="D47" s="4">
        <v>45238</v>
      </c>
      <c r="E47" s="4">
        <v>45239</v>
      </c>
      <c r="F47" s="4">
        <v>45240</v>
      </c>
      <c r="G47" s="4">
        <v>45241</v>
      </c>
      <c r="H47" s="5">
        <v>45242</v>
      </c>
    </row>
    <row r="48" spans="1:8" ht="56.25" customHeight="1" x14ac:dyDescent="0.35">
      <c r="B48" s="16" t="s">
        <v>14</v>
      </c>
      <c r="C48" s="13" t="s">
        <v>75</v>
      </c>
      <c r="D48" s="9"/>
      <c r="E48" s="9"/>
      <c r="F48" s="9"/>
      <c r="G48" s="9"/>
      <c r="H48" s="10"/>
    </row>
    <row r="49" spans="1:8" ht="16.5" customHeight="1" x14ac:dyDescent="0.35">
      <c r="B49" s="15">
        <f t="array" ref="B49:H49">Days+15+DATE(Calendar4Year,Calendar4MonthOption,1)-WEEKDAY(DATE(Calendar4Year,Calendar4MonthOption,1),WeekdayOption)</f>
        <v>45243</v>
      </c>
      <c r="C49" s="4">
        <v>45244</v>
      </c>
      <c r="D49" s="4">
        <v>45245</v>
      </c>
      <c r="E49" s="4">
        <v>45246</v>
      </c>
      <c r="F49" s="4">
        <v>45247</v>
      </c>
      <c r="G49" s="4">
        <v>45248</v>
      </c>
      <c r="H49" s="5">
        <v>45249</v>
      </c>
    </row>
    <row r="50" spans="1:8" ht="56.25" customHeight="1" x14ac:dyDescent="0.35">
      <c r="B50" s="16" t="s">
        <v>15</v>
      </c>
      <c r="C50" s="13" t="s">
        <v>76</v>
      </c>
      <c r="D50" s="9"/>
      <c r="E50" s="9"/>
      <c r="F50" s="9"/>
      <c r="G50" s="9"/>
      <c r="H50" s="10"/>
    </row>
    <row r="51" spans="1:8" ht="16.5" customHeight="1" x14ac:dyDescent="0.35">
      <c r="B51" s="15">
        <f t="array" ref="B51:H51">Days+22+DATE(Calendar4Year,Calendar4MonthOption,1)-WEEKDAY(DATE(Calendar4Year,Calendar4MonthOption,1),WeekdayOption)</f>
        <v>45250</v>
      </c>
      <c r="C51" s="4">
        <v>45251</v>
      </c>
      <c r="D51" s="4">
        <v>45252</v>
      </c>
      <c r="E51" s="4">
        <v>45253</v>
      </c>
      <c r="F51" s="4">
        <v>45254</v>
      </c>
      <c r="G51" s="4">
        <v>45255</v>
      </c>
      <c r="H51" s="5">
        <v>45256</v>
      </c>
    </row>
    <row r="52" spans="1:8" ht="56.25" customHeight="1" x14ac:dyDescent="0.35">
      <c r="B52" s="16" t="s">
        <v>16</v>
      </c>
      <c r="C52" s="13" t="s">
        <v>77</v>
      </c>
      <c r="D52" s="9"/>
      <c r="E52" s="9"/>
      <c r="F52" s="9"/>
      <c r="G52" s="9"/>
      <c r="H52" s="10"/>
    </row>
    <row r="53" spans="1:8" ht="16.5" customHeight="1" x14ac:dyDescent="0.35">
      <c r="B53" s="15">
        <f t="array" ref="B53:H53">Days+29+DATE(Calendar4Year,Calendar4MonthOption,1)-WEEKDAY(DATE(Calendar4Year,Calendar4MonthOption,1),WeekdayOption)</f>
        <v>45257</v>
      </c>
      <c r="C53" s="4">
        <v>45258</v>
      </c>
      <c r="D53" s="4">
        <v>45259</v>
      </c>
      <c r="E53" s="4">
        <v>45260</v>
      </c>
      <c r="F53" s="4">
        <v>45261</v>
      </c>
      <c r="G53" s="4">
        <v>45262</v>
      </c>
      <c r="H53" s="5">
        <v>45263</v>
      </c>
    </row>
    <row r="54" spans="1:8" ht="57" customHeight="1" x14ac:dyDescent="0.35">
      <c r="B54" s="16" t="s">
        <v>17</v>
      </c>
      <c r="C54" s="13" t="s">
        <v>78</v>
      </c>
      <c r="D54" s="9"/>
      <c r="E54" s="9"/>
      <c r="F54" s="9"/>
      <c r="G54" s="9"/>
      <c r="H54" s="11"/>
    </row>
    <row r="55" spans="1:8" ht="16.5" customHeight="1" x14ac:dyDescent="0.35">
      <c r="B55" s="4">
        <f t="array" ref="B55:C55">Days+36+DATE(Calendar4Year,Calendar4MonthOption,1)-WEEKDAY(DATE(Calendar4Year,Calendar4MonthOption,1),WeekdayOption)</f>
        <v>45264</v>
      </c>
      <c r="C55" s="4">
        <v>45265</v>
      </c>
      <c r="D55" s="41" t="s">
        <v>0</v>
      </c>
      <c r="E55" s="42"/>
      <c r="F55" s="42"/>
      <c r="G55" s="42"/>
      <c r="H55" s="42"/>
    </row>
    <row r="56" spans="1:8" ht="63.75" customHeight="1" x14ac:dyDescent="0.35">
      <c r="B56" s="9"/>
      <c r="C56" s="9"/>
      <c r="D56" s="46"/>
      <c r="E56" s="46"/>
      <c r="F56" s="46"/>
      <c r="G56" s="46"/>
      <c r="H56" s="46"/>
    </row>
    <row r="57" spans="1:8" ht="54" customHeight="1" x14ac:dyDescent="1">
      <c r="A57" s="2"/>
      <c r="B57" s="1">
        <f>YEAR(DATE(Calendar4Year,Calendar4MonthOption+1,1))</f>
        <v>2023</v>
      </c>
      <c r="C57" s="40" t="str">
        <f>TEXT(DATE(Calendar4Year,Calendar4MonthOption+1,1),"mmmm")</f>
        <v>December</v>
      </c>
      <c r="D57" s="40"/>
      <c r="E57" s="40"/>
      <c r="F57" s="8"/>
      <c r="G57" s="8"/>
      <c r="H57" s="2"/>
    </row>
    <row r="58" spans="1:8" ht="14.25" customHeight="1" x14ac:dyDescent="0.35">
      <c r="A58" s="3"/>
      <c r="B58" s="6" t="str">
        <f>UPPER(TEXT(B59,"dddd"))</f>
        <v>MONDAY</v>
      </c>
      <c r="C58" s="7" t="str">
        <f t="shared" ref="C58" si="14">UPPER(TEXT(C59,"dddd"))</f>
        <v>TUESDAY</v>
      </c>
      <c r="D58" s="6" t="str">
        <f t="shared" ref="D58" si="15">UPPER(TEXT(D59,"dddd"))</f>
        <v>WEDNESDAY</v>
      </c>
      <c r="E58" s="7" t="str">
        <f t="shared" ref="E58" si="16">UPPER(TEXT(E59,"dddd"))</f>
        <v>THURSDAY</v>
      </c>
      <c r="F58" s="6" t="str">
        <f t="shared" ref="F58" si="17">UPPER(TEXT(F59,"dddd"))</f>
        <v>FRIDAY</v>
      </c>
      <c r="G58" s="7" t="str">
        <f t="shared" ref="G58" si="18">UPPER(TEXT(G59,"dddd"))</f>
        <v>SATURDAY</v>
      </c>
      <c r="H58" s="6" t="str">
        <f t="shared" ref="H58" si="19">UPPER(TEXT(H59,"dddd"))</f>
        <v>SUNDAY</v>
      </c>
    </row>
    <row r="59" spans="1:8" ht="16.5" customHeight="1" x14ac:dyDescent="0.35">
      <c r="B59" s="4">
        <f t="array" ref="B59:H59">Days+1+DATE(Calendar5Year,Calendar5MonthOption,1)-WEEKDAY(DATE(Calendar5Year,Calendar5MonthOption,1),WeekdayOption)</f>
        <v>45257</v>
      </c>
      <c r="C59" s="4">
        <v>45258</v>
      </c>
      <c r="D59" s="4">
        <v>45259</v>
      </c>
      <c r="E59" s="4">
        <v>45260</v>
      </c>
      <c r="F59" s="4">
        <v>45261</v>
      </c>
      <c r="G59" s="4">
        <v>45262</v>
      </c>
      <c r="H59" s="5">
        <v>45263</v>
      </c>
    </row>
    <row r="60" spans="1:8" ht="56.25" customHeight="1" x14ac:dyDescent="0.35">
      <c r="B60" s="28"/>
      <c r="C60" s="13"/>
      <c r="D60" s="9"/>
      <c r="E60" s="9"/>
      <c r="F60" s="9"/>
      <c r="G60" s="9"/>
      <c r="H60" s="10"/>
    </row>
    <row r="61" spans="1:8" ht="16.5" customHeight="1" x14ac:dyDescent="0.35">
      <c r="B61" s="15">
        <f t="array" ref="B61:H61">Days+8+DATE(Calendar5Year,Calendar5MonthOption,1)-WEEKDAY(DATE(Calendar5Year,Calendar5MonthOption,1),WeekdayOption)</f>
        <v>45264</v>
      </c>
      <c r="C61" s="4">
        <v>45265</v>
      </c>
      <c r="D61" s="4">
        <v>45266</v>
      </c>
      <c r="E61" s="4">
        <v>45267</v>
      </c>
      <c r="F61" s="4">
        <v>45268</v>
      </c>
      <c r="G61" s="4">
        <v>45269</v>
      </c>
      <c r="H61" s="5">
        <v>45270</v>
      </c>
    </row>
    <row r="62" spans="1:8" ht="56.25" customHeight="1" x14ac:dyDescent="0.35">
      <c r="B62" s="16" t="s">
        <v>18</v>
      </c>
      <c r="C62" s="13" t="s">
        <v>79</v>
      </c>
      <c r="D62" s="9"/>
      <c r="E62" s="9"/>
      <c r="F62" s="9"/>
      <c r="G62" s="9"/>
      <c r="H62" s="10"/>
    </row>
    <row r="63" spans="1:8" ht="16.5" customHeight="1" x14ac:dyDescent="0.35">
      <c r="B63" s="15">
        <f t="array" ref="B63:H63">Days+15+DATE(Calendar5Year,Calendar5MonthOption,1)-WEEKDAY(DATE(Calendar5Year,Calendar5MonthOption,1),WeekdayOption)</f>
        <v>45271</v>
      </c>
      <c r="C63" s="4">
        <v>45272</v>
      </c>
      <c r="D63" s="4">
        <v>45273</v>
      </c>
      <c r="E63" s="4">
        <v>45274</v>
      </c>
      <c r="F63" s="4">
        <v>45275</v>
      </c>
      <c r="G63" s="4">
        <v>45276</v>
      </c>
      <c r="H63" s="5">
        <v>45277</v>
      </c>
    </row>
    <row r="64" spans="1:8" ht="56.25" customHeight="1" x14ac:dyDescent="0.35">
      <c r="B64" s="16" t="s">
        <v>19</v>
      </c>
      <c r="C64" s="13" t="s">
        <v>80</v>
      </c>
      <c r="D64" s="9"/>
      <c r="E64" s="9"/>
      <c r="F64" s="9"/>
      <c r="G64" s="9"/>
      <c r="H64" s="10"/>
    </row>
    <row r="65" spans="1:8" ht="16.5" customHeight="1" x14ac:dyDescent="0.35">
      <c r="B65" s="15">
        <f t="array" ref="B65:H65">Days+22+DATE(Calendar5Year,Calendar5MonthOption,1)-WEEKDAY(DATE(Calendar5Year,Calendar5MonthOption,1),WeekdayOption)</f>
        <v>45278</v>
      </c>
      <c r="C65" s="4">
        <v>45279</v>
      </c>
      <c r="D65" s="4">
        <v>45280</v>
      </c>
      <c r="E65" s="4">
        <v>45281</v>
      </c>
      <c r="F65" s="4">
        <v>45282</v>
      </c>
      <c r="G65" s="4">
        <v>45283</v>
      </c>
      <c r="H65" s="5">
        <v>45284</v>
      </c>
    </row>
    <row r="66" spans="1:8" ht="56.25" customHeight="1" x14ac:dyDescent="0.35">
      <c r="B66" s="16" t="s">
        <v>22</v>
      </c>
      <c r="C66" s="13" t="s">
        <v>80</v>
      </c>
      <c r="D66" s="9"/>
      <c r="E66" s="9"/>
      <c r="F66" s="9"/>
      <c r="G66" s="9"/>
      <c r="H66" s="10"/>
    </row>
    <row r="67" spans="1:8" ht="16.5" customHeight="1" x14ac:dyDescent="0.35">
      <c r="B67" s="15">
        <f t="array" ref="B67:H67">Days+29+DATE(Calendar5Year,Calendar5MonthOption,1)-WEEKDAY(DATE(Calendar5Year,Calendar5MonthOption,1),WeekdayOption)</f>
        <v>45285</v>
      </c>
      <c r="C67" s="4">
        <v>45286</v>
      </c>
      <c r="D67" s="4">
        <v>45287</v>
      </c>
      <c r="E67" s="4">
        <v>45288</v>
      </c>
      <c r="F67" s="4">
        <v>45289</v>
      </c>
      <c r="G67" s="4">
        <v>45290</v>
      </c>
      <c r="H67" s="5">
        <v>45291</v>
      </c>
    </row>
    <row r="68" spans="1:8" ht="57" customHeight="1" x14ac:dyDescent="0.35">
      <c r="B68" s="16" t="s">
        <v>23</v>
      </c>
      <c r="C68" s="13" t="s">
        <v>81</v>
      </c>
      <c r="D68" s="9"/>
      <c r="E68" s="9"/>
      <c r="F68" s="9"/>
      <c r="G68" s="9"/>
      <c r="H68" s="11"/>
    </row>
    <row r="69" spans="1:8" ht="16.5" customHeight="1" x14ac:dyDescent="0.35">
      <c r="B69" s="4">
        <f t="array" ref="B69:C69">Days+36+DATE(Calendar5Year,Calendar5MonthOption,1)-WEEKDAY(DATE(Calendar5Year,Calendar5MonthOption,1),WeekdayOption)</f>
        <v>45292</v>
      </c>
      <c r="C69" s="4">
        <v>45293</v>
      </c>
      <c r="D69" s="41" t="s">
        <v>0</v>
      </c>
      <c r="E69" s="42"/>
      <c r="F69" s="42"/>
      <c r="G69" s="42"/>
      <c r="H69" s="42"/>
    </row>
    <row r="70" spans="1:8" ht="63.75" customHeight="1" x14ac:dyDescent="0.35">
      <c r="B70" s="9"/>
      <c r="C70" s="9"/>
      <c r="D70" s="46"/>
      <c r="E70" s="46"/>
      <c r="F70" s="46"/>
      <c r="G70" s="46"/>
      <c r="H70" s="46"/>
    </row>
    <row r="71" spans="1:8" ht="54" customHeight="1" x14ac:dyDescent="1">
      <c r="A71" s="2"/>
      <c r="B71" s="1">
        <f>YEAR(DATE(Calendar5Year,Calendar5MonthOption+1,1))</f>
        <v>2024</v>
      </c>
      <c r="C71" s="40" t="str">
        <f>TEXT(DATE(Calendar5Year,Calendar5MonthOption+1,1),"mmmm")</f>
        <v>January</v>
      </c>
      <c r="D71" s="40"/>
      <c r="E71" s="40"/>
      <c r="F71" s="8"/>
      <c r="G71" s="8"/>
      <c r="H71" s="2"/>
    </row>
    <row r="72" spans="1:8" ht="14.25" customHeight="1" x14ac:dyDescent="0.35">
      <c r="A72" s="3"/>
      <c r="B72" s="6" t="str">
        <f>UPPER(TEXT(B73,"dddd"))</f>
        <v>MONDAY</v>
      </c>
      <c r="C72" s="7" t="str">
        <f t="shared" ref="C72" si="20">UPPER(TEXT(C73,"dddd"))</f>
        <v>TUESDAY</v>
      </c>
      <c r="D72" s="6" t="str">
        <f t="shared" ref="D72" si="21">UPPER(TEXT(D73,"dddd"))</f>
        <v>WEDNESDAY</v>
      </c>
      <c r="E72" s="7" t="str">
        <f t="shared" ref="E72" si="22">UPPER(TEXT(E73,"dddd"))</f>
        <v>THURSDAY</v>
      </c>
      <c r="F72" s="6" t="str">
        <f t="shared" ref="F72" si="23">UPPER(TEXT(F73,"dddd"))</f>
        <v>FRIDAY</v>
      </c>
      <c r="G72" s="7" t="str">
        <f t="shared" ref="G72" si="24">UPPER(TEXT(G73,"dddd"))</f>
        <v>SATURDAY</v>
      </c>
      <c r="H72" s="6" t="str">
        <f t="shared" ref="H72" si="25">UPPER(TEXT(H73,"dddd"))</f>
        <v>SUNDAY</v>
      </c>
    </row>
    <row r="73" spans="1:8" ht="16.5" customHeight="1" x14ac:dyDescent="0.35">
      <c r="B73" s="4">
        <f t="array" ref="B73:H73">Days+1+DATE(Calendar6Year,Calendar6MonthOption,1)-WEEKDAY(DATE(Calendar6Year,Calendar6MonthOption,1),WeekdayOption)</f>
        <v>45292</v>
      </c>
      <c r="C73" s="4">
        <v>45293</v>
      </c>
      <c r="D73" s="4">
        <v>45294</v>
      </c>
      <c r="E73" s="4">
        <v>45295</v>
      </c>
      <c r="F73" s="4">
        <v>45296</v>
      </c>
      <c r="G73" s="4">
        <v>45297</v>
      </c>
      <c r="H73" s="5">
        <v>45298</v>
      </c>
    </row>
    <row r="74" spans="1:8" ht="56.25" customHeight="1" x14ac:dyDescent="0.35">
      <c r="B74" s="16" t="s">
        <v>20</v>
      </c>
      <c r="C74" s="34" t="s">
        <v>65</v>
      </c>
      <c r="D74" s="9"/>
      <c r="E74" s="9"/>
      <c r="F74" s="9"/>
      <c r="G74" s="9"/>
      <c r="H74" s="10"/>
    </row>
    <row r="75" spans="1:8" ht="16.5" customHeight="1" x14ac:dyDescent="0.35">
      <c r="B75" s="15">
        <f t="array" ref="B75:H75">Days+8+DATE(Calendar6Year,Calendar6MonthOption,1)-WEEKDAY(DATE(Calendar6Year,Calendar6MonthOption,1),WeekdayOption)</f>
        <v>45299</v>
      </c>
      <c r="C75" s="4">
        <v>45300</v>
      </c>
      <c r="D75" s="4">
        <v>45301</v>
      </c>
      <c r="E75" s="4">
        <v>45302</v>
      </c>
      <c r="F75" s="4">
        <v>45303</v>
      </c>
      <c r="G75" s="4">
        <v>45304</v>
      </c>
      <c r="H75" s="5">
        <v>45305</v>
      </c>
    </row>
    <row r="76" spans="1:8" ht="56.25" customHeight="1" x14ac:dyDescent="0.35">
      <c r="B76" s="16" t="s">
        <v>21</v>
      </c>
      <c r="C76" s="13" t="s">
        <v>82</v>
      </c>
      <c r="D76" s="9"/>
      <c r="E76" s="9"/>
      <c r="F76" s="9"/>
      <c r="G76" s="9"/>
      <c r="H76" s="10"/>
    </row>
    <row r="77" spans="1:8" ht="16.5" customHeight="1" x14ac:dyDescent="0.35">
      <c r="B77" s="15">
        <f t="array" ref="B77:H77">Days+15+DATE(Calendar6Year,Calendar6MonthOption,1)-WEEKDAY(DATE(Calendar6Year,Calendar6MonthOption,1),WeekdayOption)</f>
        <v>45306</v>
      </c>
      <c r="C77" s="4">
        <v>45307</v>
      </c>
      <c r="D77" s="4">
        <v>45308</v>
      </c>
      <c r="E77" s="4">
        <v>45309</v>
      </c>
      <c r="F77" s="4">
        <v>45310</v>
      </c>
      <c r="G77" s="4">
        <v>45311</v>
      </c>
      <c r="H77" s="5">
        <v>45312</v>
      </c>
    </row>
    <row r="78" spans="1:8" ht="56.25" customHeight="1" x14ac:dyDescent="0.35">
      <c r="B78" s="16" t="s">
        <v>24</v>
      </c>
      <c r="C78" s="13" t="s">
        <v>83</v>
      </c>
      <c r="D78" s="9"/>
      <c r="E78" s="9"/>
      <c r="F78" s="9"/>
      <c r="G78" s="9"/>
      <c r="H78" s="10"/>
    </row>
    <row r="79" spans="1:8" ht="16.5" customHeight="1" x14ac:dyDescent="0.35">
      <c r="B79" s="15">
        <f t="array" ref="B79:H79">Days+22+DATE(Calendar6Year,Calendar6MonthOption,1)-WEEKDAY(DATE(Calendar6Year,Calendar6MonthOption,1),WeekdayOption)</f>
        <v>45313</v>
      </c>
      <c r="C79" s="4">
        <v>45314</v>
      </c>
      <c r="D79" s="4">
        <v>45315</v>
      </c>
      <c r="E79" s="4">
        <v>45316</v>
      </c>
      <c r="F79" s="4">
        <v>45317</v>
      </c>
      <c r="G79" s="4">
        <v>45318</v>
      </c>
      <c r="H79" s="5">
        <v>45319</v>
      </c>
    </row>
    <row r="80" spans="1:8" ht="56.25" customHeight="1" x14ac:dyDescent="0.35">
      <c r="B80" s="16" t="s">
        <v>25</v>
      </c>
      <c r="C80" s="13" t="s">
        <v>84</v>
      </c>
      <c r="D80" s="9"/>
      <c r="E80" s="9"/>
      <c r="F80" s="9"/>
      <c r="G80" s="9"/>
      <c r="H80" s="10"/>
    </row>
    <row r="81" spans="1:8" ht="16.5" customHeight="1" x14ac:dyDescent="0.35">
      <c r="B81" s="15">
        <f t="array" ref="B81:H81">Days+29+DATE(Calendar6Year,Calendar6MonthOption,1)-WEEKDAY(DATE(Calendar6Year,Calendar6MonthOption,1),WeekdayOption)</f>
        <v>45320</v>
      </c>
      <c r="C81" s="4">
        <v>45321</v>
      </c>
      <c r="D81" s="4">
        <v>45322</v>
      </c>
      <c r="E81" s="4">
        <v>45323</v>
      </c>
      <c r="F81" s="4">
        <v>45324</v>
      </c>
      <c r="G81" s="4">
        <v>45325</v>
      </c>
      <c r="H81" s="5">
        <v>45326</v>
      </c>
    </row>
    <row r="82" spans="1:8" ht="57" customHeight="1" x14ac:dyDescent="0.35">
      <c r="B82" s="16" t="s">
        <v>26</v>
      </c>
      <c r="C82" s="13" t="s">
        <v>85</v>
      </c>
      <c r="D82" s="9"/>
      <c r="E82" s="9"/>
      <c r="F82" s="9"/>
      <c r="G82" s="9"/>
      <c r="H82" s="11"/>
    </row>
    <row r="83" spans="1:8" ht="16.5" customHeight="1" x14ac:dyDescent="0.35">
      <c r="B83" s="4">
        <f t="array" ref="B83:C83">Days+36+DATE(Calendar6Year,Calendar6MonthOption,1)-WEEKDAY(DATE(Calendar6Year,Calendar6MonthOption,1),WeekdayOption)</f>
        <v>45327</v>
      </c>
      <c r="C83" s="4">
        <v>45328</v>
      </c>
      <c r="D83" s="41" t="s">
        <v>0</v>
      </c>
      <c r="E83" s="42"/>
      <c r="F83" s="42"/>
      <c r="G83" s="42"/>
      <c r="H83" s="42"/>
    </row>
    <row r="84" spans="1:8" ht="63.75" customHeight="1" x14ac:dyDescent="0.35">
      <c r="B84" s="9"/>
      <c r="C84" s="9"/>
      <c r="D84" s="46"/>
      <c r="E84" s="46"/>
      <c r="F84" s="46"/>
      <c r="G84" s="46"/>
      <c r="H84" s="46"/>
    </row>
    <row r="85" spans="1:8" ht="54" customHeight="1" x14ac:dyDescent="1">
      <c r="A85" s="2"/>
      <c r="B85" s="1">
        <f>YEAR(DATE(Calendar6Year,Calendar6MonthOption+1,1))</f>
        <v>2024</v>
      </c>
      <c r="C85" s="40" t="str">
        <f>TEXT(DATE(Calendar6Year,Calendar6MonthOption+1,1),"mmmm")</f>
        <v>February</v>
      </c>
      <c r="D85" s="40"/>
      <c r="E85" s="40"/>
      <c r="F85" s="8"/>
      <c r="G85" s="8"/>
      <c r="H85" s="2"/>
    </row>
    <row r="86" spans="1:8" ht="14.25" customHeight="1" x14ac:dyDescent="0.35">
      <c r="A86" s="3"/>
      <c r="B86" s="6" t="str">
        <f>UPPER(TEXT(B87,"dddd"))</f>
        <v>MONDAY</v>
      </c>
      <c r="C86" s="7" t="str">
        <f t="shared" ref="C86" si="26">UPPER(TEXT(C87,"dddd"))</f>
        <v>TUESDAY</v>
      </c>
      <c r="D86" s="6" t="str">
        <f t="shared" ref="D86" si="27">UPPER(TEXT(D87,"dddd"))</f>
        <v>WEDNESDAY</v>
      </c>
      <c r="E86" s="7" t="str">
        <f t="shared" ref="E86" si="28">UPPER(TEXT(E87,"dddd"))</f>
        <v>THURSDAY</v>
      </c>
      <c r="F86" s="6" t="str">
        <f t="shared" ref="F86" si="29">UPPER(TEXT(F87,"dddd"))</f>
        <v>FRIDAY</v>
      </c>
      <c r="G86" s="7" t="str">
        <f t="shared" ref="G86" si="30">UPPER(TEXT(G87,"dddd"))</f>
        <v>SATURDAY</v>
      </c>
      <c r="H86" s="6" t="str">
        <f t="shared" ref="H86" si="31">UPPER(TEXT(H87,"dddd"))</f>
        <v>SUNDAY</v>
      </c>
    </row>
    <row r="87" spans="1:8" ht="16.5" customHeight="1" x14ac:dyDescent="0.35">
      <c r="B87" s="15">
        <f t="array" ref="B87:H87">Days+1+DATE(Calendar7Year,Calendar7MonthOption,1)-WEEKDAY(DATE(Calendar7Year,Calendar7MonthOption,1),WeekdayOption)</f>
        <v>45320</v>
      </c>
      <c r="C87" s="4">
        <v>45321</v>
      </c>
      <c r="D87" s="4">
        <v>45322</v>
      </c>
      <c r="E87" s="4">
        <v>45323</v>
      </c>
      <c r="F87" s="4">
        <v>45324</v>
      </c>
      <c r="G87" s="4">
        <v>45325</v>
      </c>
      <c r="H87" s="5">
        <v>45326</v>
      </c>
    </row>
    <row r="88" spans="1:8" ht="56.25" customHeight="1" x14ac:dyDescent="0.35">
      <c r="B88" s="16" t="s">
        <v>27</v>
      </c>
      <c r="C88" s="13" t="s">
        <v>86</v>
      </c>
      <c r="D88" s="9"/>
      <c r="E88" s="9"/>
      <c r="F88" s="9"/>
      <c r="G88" s="9"/>
      <c r="H88" s="10"/>
    </row>
    <row r="89" spans="1:8" ht="16.5" customHeight="1" x14ac:dyDescent="0.35">
      <c r="B89" s="15">
        <f t="array" ref="B89:H89">Days+8+DATE(Calendar7Year,Calendar7MonthOption,1)-WEEKDAY(DATE(Calendar7Year,Calendar7MonthOption,1),WeekdayOption)</f>
        <v>45327</v>
      </c>
      <c r="C89" s="4">
        <v>45328</v>
      </c>
      <c r="D89" s="4">
        <v>45329</v>
      </c>
      <c r="E89" s="4">
        <v>45330</v>
      </c>
      <c r="F89" s="4">
        <v>45331</v>
      </c>
      <c r="G89" s="4">
        <v>45332</v>
      </c>
      <c r="H89" s="5">
        <v>45333</v>
      </c>
    </row>
    <row r="90" spans="1:8" ht="56.25" customHeight="1" x14ac:dyDescent="0.35">
      <c r="B90" s="16" t="s">
        <v>28</v>
      </c>
      <c r="C90" s="13" t="s">
        <v>87</v>
      </c>
      <c r="D90" s="9"/>
      <c r="E90" s="9"/>
      <c r="F90" s="9"/>
      <c r="G90" s="9"/>
      <c r="H90" s="10"/>
    </row>
    <row r="91" spans="1:8" ht="16.5" customHeight="1" x14ac:dyDescent="0.35">
      <c r="B91" s="15">
        <f t="array" ref="B91:H91">Days+15+DATE(Calendar7Year,Calendar7MonthOption,1)-WEEKDAY(DATE(Calendar7Year,Calendar7MonthOption,1),WeekdayOption)</f>
        <v>45334</v>
      </c>
      <c r="C91" s="4">
        <v>45335</v>
      </c>
      <c r="D91" s="4">
        <v>45336</v>
      </c>
      <c r="E91" s="4">
        <v>45337</v>
      </c>
      <c r="F91" s="4">
        <v>45338</v>
      </c>
      <c r="G91" s="4">
        <v>45339</v>
      </c>
      <c r="H91" s="5">
        <v>45340</v>
      </c>
    </row>
    <row r="92" spans="1:8" ht="56.25" customHeight="1" x14ac:dyDescent="0.35">
      <c r="B92" s="16" t="s">
        <v>29</v>
      </c>
      <c r="C92" s="13" t="s">
        <v>88</v>
      </c>
      <c r="D92" s="9"/>
      <c r="E92" s="9"/>
      <c r="F92" s="9"/>
      <c r="G92" s="9"/>
      <c r="H92" s="10"/>
    </row>
    <row r="93" spans="1:8" ht="16.5" customHeight="1" x14ac:dyDescent="0.35">
      <c r="B93" s="15">
        <f t="array" ref="B93:H93">Days+22+DATE(Calendar7Year,Calendar7MonthOption,1)-WEEKDAY(DATE(Calendar7Year,Calendar7MonthOption,1),WeekdayOption)</f>
        <v>45341</v>
      </c>
      <c r="C93" s="4">
        <v>45342</v>
      </c>
      <c r="D93" s="4">
        <v>45343</v>
      </c>
      <c r="E93" s="4">
        <v>45344</v>
      </c>
      <c r="F93" s="4">
        <v>45345</v>
      </c>
      <c r="G93" s="4">
        <v>45346</v>
      </c>
      <c r="H93" s="5">
        <v>45347</v>
      </c>
    </row>
    <row r="94" spans="1:8" ht="56.25" customHeight="1" x14ac:dyDescent="0.35">
      <c r="B94" s="16" t="s">
        <v>30</v>
      </c>
      <c r="C94" s="13" t="s">
        <v>89</v>
      </c>
      <c r="D94" s="9"/>
      <c r="E94" s="9"/>
      <c r="F94" s="9"/>
      <c r="G94" s="9"/>
      <c r="H94" s="10"/>
    </row>
    <row r="95" spans="1:8" ht="16.5" customHeight="1" x14ac:dyDescent="0.35">
      <c r="B95" s="4">
        <f t="array" ref="B95:H95">Days+29+DATE(Calendar7Year,Calendar7MonthOption,1)-WEEKDAY(DATE(Calendar7Year,Calendar7MonthOption,1),WeekdayOption)</f>
        <v>45348</v>
      </c>
      <c r="C95" s="4">
        <v>45349</v>
      </c>
      <c r="D95" s="4">
        <v>45350</v>
      </c>
      <c r="E95" s="4">
        <v>45351</v>
      </c>
      <c r="F95" s="4">
        <v>45352</v>
      </c>
      <c r="G95" s="4">
        <v>45353</v>
      </c>
      <c r="H95" s="5">
        <v>45354</v>
      </c>
    </row>
    <row r="96" spans="1:8" ht="57" customHeight="1" x14ac:dyDescent="0.35">
      <c r="B96" s="9"/>
      <c r="C96" s="9"/>
      <c r="D96" s="9"/>
      <c r="E96" s="9"/>
      <c r="F96" s="9"/>
      <c r="G96" s="9"/>
      <c r="H96" s="11"/>
    </row>
    <row r="97" spans="1:8" ht="16.5" customHeight="1" x14ac:dyDescent="0.35">
      <c r="B97" s="4">
        <f t="array" ref="B97:C97">Days+36+DATE(Calendar7Year,Calendar7MonthOption,1)-WEEKDAY(DATE(Calendar7Year,Calendar7MonthOption,1),WeekdayOption)</f>
        <v>45355</v>
      </c>
      <c r="C97" s="4">
        <v>45356</v>
      </c>
      <c r="D97" s="41" t="s">
        <v>0</v>
      </c>
      <c r="E97" s="42"/>
      <c r="F97" s="42"/>
      <c r="G97" s="42"/>
      <c r="H97" s="42"/>
    </row>
    <row r="98" spans="1:8" ht="63.75" customHeight="1" x14ac:dyDescent="0.35">
      <c r="B98" s="9"/>
      <c r="C98" s="9"/>
      <c r="D98" s="46"/>
      <c r="E98" s="46"/>
      <c r="F98" s="46"/>
      <c r="G98" s="46"/>
      <c r="H98" s="46"/>
    </row>
    <row r="99" spans="1:8" ht="54" customHeight="1" x14ac:dyDescent="1">
      <c r="A99" s="2"/>
      <c r="B99" s="1">
        <f>YEAR(DATE(Calendar7Year,Calendar7MonthOption+1,1))</f>
        <v>2024</v>
      </c>
      <c r="C99" s="40" t="str">
        <f>TEXT(DATE(Calendar7Year,Calendar7MonthOption+1,1),"mmmm")</f>
        <v>March</v>
      </c>
      <c r="D99" s="40"/>
      <c r="E99" s="40"/>
      <c r="F99" s="8"/>
      <c r="G99" s="8"/>
      <c r="H99" s="2"/>
    </row>
    <row r="100" spans="1:8" ht="14.25" customHeight="1" x14ac:dyDescent="0.35">
      <c r="A100" s="3"/>
      <c r="B100" s="6" t="str">
        <f>UPPER(TEXT(B101,"dddd"))</f>
        <v>MONDAY</v>
      </c>
      <c r="C100" s="7" t="str">
        <f t="shared" ref="C100" si="32">UPPER(TEXT(C101,"dddd"))</f>
        <v>TUESDAY</v>
      </c>
      <c r="D100" s="6" t="str">
        <f t="shared" ref="D100" si="33">UPPER(TEXT(D101,"dddd"))</f>
        <v>WEDNESDAY</v>
      </c>
      <c r="E100" s="7" t="str">
        <f t="shared" ref="E100" si="34">UPPER(TEXT(E101,"dddd"))</f>
        <v>THURSDAY</v>
      </c>
      <c r="F100" s="6" t="str">
        <f t="shared" ref="F100" si="35">UPPER(TEXT(F101,"dddd"))</f>
        <v>FRIDAY</v>
      </c>
      <c r="G100" s="7" t="str">
        <f t="shared" ref="G100" si="36">UPPER(TEXT(G101,"dddd"))</f>
        <v>SATURDAY</v>
      </c>
      <c r="H100" s="6" t="str">
        <f t="shared" ref="H100" si="37">UPPER(TEXT(H101,"dddd"))</f>
        <v>SUNDAY</v>
      </c>
    </row>
    <row r="101" spans="1:8" ht="16.5" customHeight="1" x14ac:dyDescent="0.35">
      <c r="B101" s="15">
        <f t="array" ref="B101:H101">Days+1+DATE(Calendar8Year,Calendar8MonthOption,1)-WEEKDAY(DATE(Calendar8Year,Calendar8MonthOption,1),WeekdayOption)</f>
        <v>45348</v>
      </c>
      <c r="C101" s="4">
        <v>45349</v>
      </c>
      <c r="D101" s="4">
        <v>45350</v>
      </c>
      <c r="E101" s="4">
        <v>45351</v>
      </c>
      <c r="F101" s="4">
        <v>45352</v>
      </c>
      <c r="G101" s="4">
        <v>45353</v>
      </c>
      <c r="H101" s="5">
        <v>45354</v>
      </c>
    </row>
    <row r="102" spans="1:8" ht="56.25" customHeight="1" x14ac:dyDescent="0.35">
      <c r="B102" s="16" t="s">
        <v>31</v>
      </c>
      <c r="C102" s="13" t="s">
        <v>90</v>
      </c>
      <c r="D102" s="9"/>
      <c r="E102" s="9"/>
      <c r="F102" s="9"/>
      <c r="G102" s="9"/>
      <c r="H102" s="10"/>
    </row>
    <row r="103" spans="1:8" ht="16.5" customHeight="1" x14ac:dyDescent="0.35">
      <c r="B103" s="15">
        <f t="array" ref="B103:H103">Days+8+DATE(Calendar8Year,Calendar8MonthOption,1)-WEEKDAY(DATE(Calendar8Year,Calendar8MonthOption,1),WeekdayOption)</f>
        <v>45355</v>
      </c>
      <c r="C103" s="4">
        <v>45356</v>
      </c>
      <c r="D103" s="4">
        <v>45357</v>
      </c>
      <c r="E103" s="4">
        <v>45358</v>
      </c>
      <c r="F103" s="4">
        <v>45359</v>
      </c>
      <c r="G103" s="4">
        <v>45360</v>
      </c>
      <c r="H103" s="5">
        <v>45361</v>
      </c>
    </row>
    <row r="104" spans="1:8" ht="56.25" customHeight="1" x14ac:dyDescent="0.35">
      <c r="B104" s="16" t="s">
        <v>32</v>
      </c>
      <c r="C104" s="13" t="s">
        <v>81</v>
      </c>
      <c r="D104" s="9"/>
      <c r="E104" s="9"/>
      <c r="F104" s="9"/>
      <c r="G104" s="9"/>
      <c r="H104" s="10"/>
    </row>
    <row r="105" spans="1:8" ht="16.5" customHeight="1" x14ac:dyDescent="0.35">
      <c r="B105" s="15">
        <f t="array" ref="B105:H105">Days+15+DATE(Calendar8Year,Calendar8MonthOption,1)-WEEKDAY(DATE(Calendar8Year,Calendar8MonthOption,1),WeekdayOption)</f>
        <v>45362</v>
      </c>
      <c r="C105" s="4">
        <v>45363</v>
      </c>
      <c r="D105" s="4">
        <v>45364</v>
      </c>
      <c r="E105" s="4">
        <v>45365</v>
      </c>
      <c r="F105" s="4">
        <v>45366</v>
      </c>
      <c r="G105" s="4">
        <v>45367</v>
      </c>
      <c r="H105" s="5">
        <v>45368</v>
      </c>
    </row>
    <row r="106" spans="1:8" ht="56.25" customHeight="1" x14ac:dyDescent="0.35">
      <c r="B106" s="16" t="s">
        <v>33</v>
      </c>
      <c r="C106" s="13" t="s">
        <v>91</v>
      </c>
      <c r="D106" s="9"/>
      <c r="E106" s="9"/>
      <c r="F106" s="9"/>
      <c r="G106" s="9"/>
      <c r="H106" s="10"/>
    </row>
    <row r="107" spans="1:8" ht="16.5" customHeight="1" x14ac:dyDescent="0.35">
      <c r="B107" s="15">
        <f t="array" ref="B107:H107">Days+22+DATE(Calendar8Year,Calendar8MonthOption,1)-WEEKDAY(DATE(Calendar8Year,Calendar8MonthOption,1),WeekdayOption)</f>
        <v>45369</v>
      </c>
      <c r="C107" s="4">
        <v>45370</v>
      </c>
      <c r="D107" s="4">
        <v>45371</v>
      </c>
      <c r="E107" s="4">
        <v>45372</v>
      </c>
      <c r="F107" s="4">
        <v>45373</v>
      </c>
      <c r="G107" s="4">
        <v>45374</v>
      </c>
      <c r="H107" s="5">
        <v>45375</v>
      </c>
    </row>
    <row r="108" spans="1:8" ht="56.25" customHeight="1" x14ac:dyDescent="0.35">
      <c r="B108" s="16" t="s">
        <v>34</v>
      </c>
      <c r="C108" s="13" t="s">
        <v>65</v>
      </c>
      <c r="D108" s="9"/>
      <c r="E108" s="9"/>
      <c r="F108" s="9"/>
      <c r="G108" s="9"/>
      <c r="H108" s="10"/>
    </row>
    <row r="109" spans="1:8" ht="16.5" customHeight="1" x14ac:dyDescent="0.35">
      <c r="B109" s="15">
        <f t="array" ref="B109:H109">Days+29+DATE(Calendar8Year,Calendar8MonthOption,1)-WEEKDAY(DATE(Calendar8Year,Calendar8MonthOption,1),WeekdayOption)</f>
        <v>45376</v>
      </c>
      <c r="C109" s="4">
        <v>45377</v>
      </c>
      <c r="D109" s="4">
        <v>45378</v>
      </c>
      <c r="E109" s="4">
        <v>45379</v>
      </c>
      <c r="F109" s="4">
        <v>45380</v>
      </c>
      <c r="G109" s="4">
        <v>45381</v>
      </c>
      <c r="H109" s="5">
        <v>45382</v>
      </c>
    </row>
    <row r="110" spans="1:8" ht="57" customHeight="1" x14ac:dyDescent="0.35">
      <c r="B110" s="16" t="s">
        <v>35</v>
      </c>
      <c r="C110" s="13" t="s">
        <v>92</v>
      </c>
      <c r="D110" s="9"/>
      <c r="E110" s="9"/>
      <c r="F110" s="9"/>
      <c r="G110" s="9"/>
      <c r="H110" s="11"/>
    </row>
    <row r="111" spans="1:8" ht="16.5" customHeight="1" x14ac:dyDescent="0.35">
      <c r="B111" s="4">
        <f t="array" ref="B111:C111">Days+36+DATE(Calendar8Year,Calendar8MonthOption,1)-WEEKDAY(DATE(Calendar8Year,Calendar8MonthOption,1),WeekdayOption)</f>
        <v>45383</v>
      </c>
      <c r="C111" s="4">
        <v>45384</v>
      </c>
      <c r="D111" s="41" t="s">
        <v>0</v>
      </c>
      <c r="E111" s="42"/>
      <c r="F111" s="42"/>
      <c r="G111" s="42"/>
      <c r="H111" s="42"/>
    </row>
    <row r="112" spans="1:8" ht="63.75" customHeight="1" x14ac:dyDescent="0.35">
      <c r="B112" s="9"/>
      <c r="C112" s="9"/>
      <c r="D112" s="46"/>
      <c r="E112" s="46"/>
      <c r="F112" s="46"/>
      <c r="G112" s="46"/>
      <c r="H112" s="46"/>
    </row>
    <row r="113" spans="1:8" ht="54" customHeight="1" x14ac:dyDescent="1">
      <c r="A113" s="2"/>
      <c r="B113" s="1">
        <f>YEAR(DATE(Calendar8Year,Calendar8MonthOption+1,1))</f>
        <v>2024</v>
      </c>
      <c r="C113" s="40" t="str">
        <f>TEXT(DATE(Calendar8Year,Calendar8MonthOption+1,1),"mmmm")</f>
        <v>April</v>
      </c>
      <c r="D113" s="40"/>
      <c r="E113" s="40"/>
      <c r="F113" s="8"/>
      <c r="G113" s="8"/>
      <c r="H113" s="2"/>
    </row>
    <row r="114" spans="1:8" ht="14.25" customHeight="1" x14ac:dyDescent="0.35">
      <c r="A114" s="3"/>
      <c r="B114" s="6" t="str">
        <f>UPPER(TEXT(B115,"dddd"))</f>
        <v>MONDAY</v>
      </c>
      <c r="C114" s="7" t="str">
        <f t="shared" ref="C114" si="38">UPPER(TEXT(C115,"dddd"))</f>
        <v>TUESDAY</v>
      </c>
      <c r="D114" s="6" t="str">
        <f t="shared" ref="D114" si="39">UPPER(TEXT(D115,"dddd"))</f>
        <v>WEDNESDAY</v>
      </c>
      <c r="E114" s="7" t="str">
        <f t="shared" ref="E114" si="40">UPPER(TEXT(E115,"dddd"))</f>
        <v>THURSDAY</v>
      </c>
      <c r="F114" s="6" t="str">
        <f t="shared" ref="F114" si="41">UPPER(TEXT(F115,"dddd"))</f>
        <v>FRIDAY</v>
      </c>
      <c r="G114" s="7" t="str">
        <f t="shared" ref="G114" si="42">UPPER(TEXT(G115,"dddd"))</f>
        <v>SATURDAY</v>
      </c>
      <c r="H114" s="6" t="str">
        <f t="shared" ref="H114" si="43">UPPER(TEXT(H115,"dddd"))</f>
        <v>SUNDAY</v>
      </c>
    </row>
    <row r="115" spans="1:8" ht="16.5" customHeight="1" x14ac:dyDescent="0.35">
      <c r="B115" s="4">
        <f t="array" ref="B115:H115">Days+1+DATE(Calendar9Year,Calendar9MonthOption,1)-WEEKDAY(DATE(Calendar9Year,Calendar9MonthOption,1),WeekdayOption)</f>
        <v>45383</v>
      </c>
      <c r="C115" s="4">
        <v>45384</v>
      </c>
      <c r="D115" s="4">
        <v>45385</v>
      </c>
      <c r="E115" s="4">
        <v>45386</v>
      </c>
      <c r="F115" s="4">
        <v>45387</v>
      </c>
      <c r="G115" s="4">
        <v>45388</v>
      </c>
      <c r="H115" s="5">
        <v>45389</v>
      </c>
    </row>
    <row r="116" spans="1:8" ht="56.25" customHeight="1" x14ac:dyDescent="0.35">
      <c r="B116" s="9"/>
      <c r="C116" s="9"/>
      <c r="D116" s="9"/>
      <c r="E116" s="9"/>
      <c r="F116" s="9"/>
      <c r="G116" s="9"/>
      <c r="H116" s="10"/>
    </row>
    <row r="117" spans="1:8" ht="16.5" customHeight="1" x14ac:dyDescent="0.35">
      <c r="B117" s="15">
        <f t="array" ref="B117:H117">Days+8+DATE(Calendar9Year,Calendar9MonthOption,1)-WEEKDAY(DATE(Calendar9Year,Calendar9MonthOption,1),WeekdayOption)</f>
        <v>45390</v>
      </c>
      <c r="C117" s="4">
        <v>45391</v>
      </c>
      <c r="D117" s="4">
        <v>45392</v>
      </c>
      <c r="E117" s="4">
        <v>45393</v>
      </c>
      <c r="F117" s="4">
        <v>45394</v>
      </c>
      <c r="G117" s="4">
        <v>45395</v>
      </c>
      <c r="H117" s="5">
        <v>45396</v>
      </c>
    </row>
    <row r="118" spans="1:8" ht="56.25" customHeight="1" x14ac:dyDescent="0.35">
      <c r="B118" s="16" t="s">
        <v>36</v>
      </c>
      <c r="C118" s="13" t="s">
        <v>93</v>
      </c>
      <c r="D118" s="9"/>
      <c r="E118" s="9"/>
      <c r="F118" s="9"/>
      <c r="G118" s="9"/>
      <c r="H118" s="10"/>
    </row>
    <row r="119" spans="1:8" ht="16.5" customHeight="1" x14ac:dyDescent="0.35">
      <c r="B119" s="15">
        <f t="array" ref="B119:H119">Days+15+DATE(Calendar9Year,Calendar9MonthOption,1)-WEEKDAY(DATE(Calendar9Year,Calendar9MonthOption,1),WeekdayOption)</f>
        <v>45397</v>
      </c>
      <c r="C119" s="4">
        <v>45398</v>
      </c>
      <c r="D119" s="4">
        <v>45399</v>
      </c>
      <c r="E119" s="4">
        <v>45400</v>
      </c>
      <c r="F119" s="4">
        <v>45401</v>
      </c>
      <c r="G119" s="4">
        <v>45402</v>
      </c>
      <c r="H119" s="5">
        <v>45403</v>
      </c>
    </row>
    <row r="120" spans="1:8" ht="56.25" customHeight="1" x14ac:dyDescent="0.35">
      <c r="B120" s="16" t="s">
        <v>37</v>
      </c>
      <c r="C120" s="13" t="s">
        <v>94</v>
      </c>
      <c r="D120" s="9"/>
      <c r="E120" s="9"/>
      <c r="F120" s="9"/>
      <c r="G120" s="9"/>
      <c r="H120" s="10"/>
    </row>
    <row r="121" spans="1:8" ht="16.5" customHeight="1" x14ac:dyDescent="0.35">
      <c r="B121" s="15">
        <f t="array" ref="B121:H121">Days+22+DATE(Calendar9Year,Calendar9MonthOption,1)-WEEKDAY(DATE(Calendar9Year,Calendar9MonthOption,1),WeekdayOption)</f>
        <v>45404</v>
      </c>
      <c r="C121" s="4">
        <v>45405</v>
      </c>
      <c r="D121" s="4">
        <v>45406</v>
      </c>
      <c r="E121" s="4">
        <v>45407</v>
      </c>
      <c r="F121" s="4">
        <v>45408</v>
      </c>
      <c r="G121" s="4">
        <v>45409</v>
      </c>
      <c r="H121" s="5">
        <v>45410</v>
      </c>
    </row>
    <row r="122" spans="1:8" ht="56.25" customHeight="1" x14ac:dyDescent="0.35">
      <c r="B122" s="16" t="s">
        <v>38</v>
      </c>
      <c r="C122" s="13" t="s">
        <v>95</v>
      </c>
      <c r="D122" s="9"/>
      <c r="E122" s="9"/>
      <c r="F122" s="9"/>
      <c r="G122" s="9"/>
      <c r="H122" s="10"/>
    </row>
    <row r="123" spans="1:8" ht="16.5" customHeight="1" x14ac:dyDescent="0.35">
      <c r="B123" s="15">
        <f t="array" ref="B123:H123">Days+29+DATE(Calendar9Year,Calendar9MonthOption,1)-WEEKDAY(DATE(Calendar9Year,Calendar9MonthOption,1),WeekdayOption)</f>
        <v>45411</v>
      </c>
      <c r="C123" s="4">
        <v>45412</v>
      </c>
      <c r="D123" s="4">
        <v>45413</v>
      </c>
      <c r="E123" s="4">
        <v>45414</v>
      </c>
      <c r="F123" s="4">
        <v>45415</v>
      </c>
      <c r="G123" s="4">
        <v>45416</v>
      </c>
      <c r="H123" s="5">
        <v>45417</v>
      </c>
    </row>
    <row r="124" spans="1:8" ht="57" customHeight="1" x14ac:dyDescent="0.35">
      <c r="B124" s="16" t="s">
        <v>44</v>
      </c>
      <c r="C124" s="13" t="s">
        <v>87</v>
      </c>
      <c r="D124" s="9"/>
      <c r="E124" s="9"/>
      <c r="F124" s="9"/>
      <c r="G124" s="9"/>
      <c r="H124" s="11"/>
    </row>
    <row r="125" spans="1:8" ht="16.5" customHeight="1" x14ac:dyDescent="0.35">
      <c r="B125" s="4">
        <f t="array" ref="B125:C125">Days+36+DATE(Calendar9Year,Calendar9MonthOption,1)-WEEKDAY(DATE(Calendar9Year,Calendar9MonthOption,1),WeekdayOption)</f>
        <v>45418</v>
      </c>
      <c r="C125" s="4">
        <v>45419</v>
      </c>
      <c r="D125" s="41" t="s">
        <v>0</v>
      </c>
      <c r="E125" s="42"/>
      <c r="F125" s="42"/>
      <c r="G125" s="42"/>
      <c r="H125" s="42"/>
    </row>
    <row r="126" spans="1:8" ht="63.75" customHeight="1" x14ac:dyDescent="0.35">
      <c r="B126" s="9"/>
      <c r="C126" s="9"/>
      <c r="D126" s="46"/>
      <c r="E126" s="46"/>
      <c r="F126" s="46"/>
      <c r="G126" s="46"/>
      <c r="H126" s="46"/>
    </row>
    <row r="127" spans="1:8" ht="54" customHeight="1" x14ac:dyDescent="1">
      <c r="A127" s="2"/>
      <c r="B127" s="1">
        <f>YEAR(DATE(Calendar9Year,Calendar9MonthOption+1,1))</f>
        <v>2024</v>
      </c>
      <c r="C127" s="40" t="str">
        <f>TEXT(DATE(Calendar9Year,Calendar9MonthOption+1,1),"mmmm")</f>
        <v>May</v>
      </c>
      <c r="D127" s="40"/>
      <c r="E127" s="40"/>
      <c r="F127" s="8"/>
      <c r="G127" s="8"/>
      <c r="H127" s="2"/>
    </row>
    <row r="128" spans="1:8" ht="14.25" customHeight="1" x14ac:dyDescent="0.35">
      <c r="A128" s="3"/>
      <c r="B128" s="6" t="str">
        <f>UPPER(TEXT(B129,"dddd"))</f>
        <v>MONDAY</v>
      </c>
      <c r="C128" s="7" t="str">
        <f t="shared" ref="C128:H128" si="44">UPPER(TEXT(C129,"dddd"))</f>
        <v>TUESDAY</v>
      </c>
      <c r="D128" s="6" t="str">
        <f t="shared" si="44"/>
        <v>WEDNESDAY</v>
      </c>
      <c r="E128" s="7" t="str">
        <f t="shared" si="44"/>
        <v>THURSDAY</v>
      </c>
      <c r="F128" s="6" t="str">
        <f t="shared" si="44"/>
        <v>FRIDAY</v>
      </c>
      <c r="G128" s="7" t="str">
        <f t="shared" si="44"/>
        <v>SATURDAY</v>
      </c>
      <c r="H128" s="6" t="str">
        <f t="shared" si="44"/>
        <v>SUNDAY</v>
      </c>
    </row>
    <row r="129" spans="2:8" ht="16.5" customHeight="1" x14ac:dyDescent="0.35">
      <c r="B129" s="15">
        <f t="array" ref="B129:H129">Days+1+DATE(Calendar10Year,Calendar10MonthOption,1)-WEEKDAY(DATE(Calendar10Year,Calendar10MonthOption,1),WeekdayOption)</f>
        <v>45411</v>
      </c>
      <c r="C129" s="4">
        <v>45412</v>
      </c>
      <c r="D129" s="4">
        <v>45413</v>
      </c>
      <c r="E129" s="4">
        <v>45414</v>
      </c>
      <c r="F129" s="4">
        <v>45415</v>
      </c>
      <c r="G129" s="4">
        <v>45416</v>
      </c>
      <c r="H129" s="5">
        <v>45417</v>
      </c>
    </row>
    <row r="130" spans="2:8" ht="56.25" customHeight="1" x14ac:dyDescent="0.35">
      <c r="B130" s="16" t="s">
        <v>39</v>
      </c>
      <c r="C130" s="34" t="s">
        <v>65</v>
      </c>
      <c r="D130" s="9"/>
      <c r="E130" s="9"/>
      <c r="F130" s="9"/>
      <c r="G130" s="9"/>
      <c r="H130" s="10"/>
    </row>
    <row r="131" spans="2:8" ht="16.5" customHeight="1" x14ac:dyDescent="0.35">
      <c r="B131" s="15">
        <f t="array" ref="B131:H131">Days+8+DATE(Calendar10Year,Calendar10MonthOption,1)-WEEKDAY(DATE(Calendar10Year,Calendar10MonthOption,1),WeekdayOption)</f>
        <v>45418</v>
      </c>
      <c r="C131" s="4">
        <v>45419</v>
      </c>
      <c r="D131" s="4">
        <v>45420</v>
      </c>
      <c r="E131" s="4">
        <v>45421</v>
      </c>
      <c r="F131" s="4">
        <v>45422</v>
      </c>
      <c r="G131" s="4">
        <v>45423</v>
      </c>
      <c r="H131" s="5">
        <v>45424</v>
      </c>
    </row>
    <row r="132" spans="2:8" ht="56.25" customHeight="1" x14ac:dyDescent="0.35">
      <c r="B132" s="16" t="s">
        <v>40</v>
      </c>
      <c r="C132" s="13" t="s">
        <v>80</v>
      </c>
      <c r="D132" s="9"/>
      <c r="E132" s="9"/>
      <c r="F132" s="9"/>
      <c r="G132" s="9"/>
      <c r="H132" s="10"/>
    </row>
    <row r="133" spans="2:8" ht="16.5" customHeight="1" x14ac:dyDescent="0.35">
      <c r="B133" s="15">
        <f t="array" ref="B133:H133">Days+15+DATE(Calendar10Year,Calendar10MonthOption,1)-WEEKDAY(DATE(Calendar10Year,Calendar10MonthOption,1),WeekdayOption)</f>
        <v>45425</v>
      </c>
      <c r="C133" s="4">
        <v>45426</v>
      </c>
      <c r="D133" s="4">
        <v>45427</v>
      </c>
      <c r="E133" s="4">
        <v>45428</v>
      </c>
      <c r="F133" s="4">
        <v>45429</v>
      </c>
      <c r="G133" s="4">
        <v>45430</v>
      </c>
      <c r="H133" s="5">
        <v>45431</v>
      </c>
    </row>
    <row r="134" spans="2:8" ht="56.25" customHeight="1" x14ac:dyDescent="0.35">
      <c r="B134" s="16" t="s">
        <v>41</v>
      </c>
      <c r="C134" s="13" t="s">
        <v>80</v>
      </c>
      <c r="D134" s="9"/>
      <c r="E134" s="9"/>
      <c r="F134" s="9"/>
      <c r="G134" s="9"/>
      <c r="H134" s="10"/>
    </row>
    <row r="135" spans="2:8" ht="16.5" customHeight="1" x14ac:dyDescent="0.35">
      <c r="B135" s="15">
        <f t="array" ref="B135:H135">Days+22+DATE(Calendar10Year,Calendar10MonthOption,1)-WEEKDAY(DATE(Calendar10Year,Calendar10MonthOption,1),WeekdayOption)</f>
        <v>45432</v>
      </c>
      <c r="C135" s="4">
        <v>45433</v>
      </c>
      <c r="D135" s="4">
        <v>45434</v>
      </c>
      <c r="E135" s="4">
        <v>45435</v>
      </c>
      <c r="F135" s="4">
        <v>45436</v>
      </c>
      <c r="G135" s="4">
        <v>45437</v>
      </c>
      <c r="H135" s="5">
        <v>45438</v>
      </c>
    </row>
    <row r="136" spans="2:8" ht="56.25" customHeight="1" x14ac:dyDescent="0.35">
      <c r="B136" s="16" t="s">
        <v>42</v>
      </c>
      <c r="C136" s="13" t="s">
        <v>80</v>
      </c>
      <c r="D136" s="9"/>
      <c r="E136" s="9"/>
      <c r="F136" s="9"/>
      <c r="G136" s="9"/>
      <c r="H136" s="10"/>
    </row>
    <row r="137" spans="2:8" ht="16.5" customHeight="1" x14ac:dyDescent="0.35">
      <c r="B137" s="15">
        <f t="array" ref="B137:H137">Days+29+DATE(Calendar10Year,Calendar10MonthOption,1)-WEEKDAY(DATE(Calendar10Year,Calendar10MonthOption,1),WeekdayOption)</f>
        <v>45439</v>
      </c>
      <c r="C137" s="4">
        <v>45440</v>
      </c>
      <c r="D137" s="4">
        <v>45441</v>
      </c>
      <c r="E137" s="4">
        <v>45442</v>
      </c>
      <c r="F137" s="4">
        <v>45443</v>
      </c>
      <c r="G137" s="4">
        <v>45444</v>
      </c>
      <c r="H137" s="5">
        <v>45445</v>
      </c>
    </row>
    <row r="138" spans="2:8" ht="57" customHeight="1" x14ac:dyDescent="0.35">
      <c r="B138" s="16" t="s">
        <v>43</v>
      </c>
      <c r="C138" s="13" t="s">
        <v>96</v>
      </c>
      <c r="D138" s="9"/>
      <c r="E138" s="9"/>
      <c r="F138" s="9"/>
      <c r="G138" s="9"/>
      <c r="H138" s="11"/>
    </row>
    <row r="139" spans="2:8" ht="16.5" customHeight="1" x14ac:dyDescent="0.35">
      <c r="B139" s="4">
        <f t="array" ref="B139:C139">Days+36+DATE(Calendar10Year,Calendar10MonthOption,1)-WEEKDAY(DATE(Calendar10Year,Calendar10MonthOption,1),WeekdayOption)</f>
        <v>45446</v>
      </c>
      <c r="C139" s="4">
        <v>45447</v>
      </c>
      <c r="D139" s="41" t="s">
        <v>0</v>
      </c>
      <c r="E139" s="42"/>
      <c r="F139" s="42"/>
      <c r="G139" s="42"/>
      <c r="H139" s="42"/>
    </row>
    <row r="140" spans="2:8" ht="63.75" customHeight="1" x14ac:dyDescent="0.35">
      <c r="B140" s="9"/>
      <c r="C140" s="9"/>
      <c r="D140" s="46"/>
      <c r="E140" s="46"/>
      <c r="F140" s="46"/>
      <c r="G140" s="46"/>
      <c r="H140" s="46"/>
    </row>
    <row r="141" spans="2:8" ht="54" customHeight="1" x14ac:dyDescent="1">
      <c r="B141" s="1">
        <f>YEAR(DATE(Calendar10Year,Calendar10MonthOption+1,1))</f>
        <v>2024</v>
      </c>
      <c r="C141" s="40" t="str">
        <f>TEXT(DATE(Calendar10Year,Calendar10MonthOption+1,1),"mmmm")</f>
        <v>June</v>
      </c>
      <c r="D141" s="40"/>
      <c r="E141" s="40"/>
      <c r="F141" s="8"/>
      <c r="G141" s="8"/>
      <c r="H141" s="2"/>
    </row>
    <row r="142" spans="2:8" ht="14.25" customHeight="1" x14ac:dyDescent="0.35">
      <c r="B142" s="6" t="str">
        <f>UPPER(TEXT(B143,"dddd"))</f>
        <v>MONDAY</v>
      </c>
      <c r="C142" s="7" t="str">
        <f t="shared" ref="C142:H142" si="45">UPPER(TEXT(C143,"dddd"))</f>
        <v>TUESDAY</v>
      </c>
      <c r="D142" s="6" t="str">
        <f t="shared" si="45"/>
        <v>WEDNESDAY</v>
      </c>
      <c r="E142" s="7" t="str">
        <f t="shared" si="45"/>
        <v>THURSDAY</v>
      </c>
      <c r="F142" s="6" t="str">
        <f t="shared" si="45"/>
        <v>FRIDAY</v>
      </c>
      <c r="G142" s="7" t="str">
        <f t="shared" si="45"/>
        <v>SATURDAY</v>
      </c>
      <c r="H142" s="6" t="str">
        <f t="shared" si="45"/>
        <v>SUNDAY</v>
      </c>
    </row>
    <row r="143" spans="2:8" ht="16.5" customHeight="1" x14ac:dyDescent="0.35">
      <c r="B143" s="15">
        <f t="array" ref="B143:H143">Days+1+DATE(Calendar11Year,Calendar11MonthOption,1)-WEEKDAY(DATE(Calendar11Year,Calendar11MonthOption,1),WeekdayOption)</f>
        <v>45439</v>
      </c>
      <c r="C143" s="4">
        <v>45440</v>
      </c>
      <c r="D143" s="4">
        <v>45441</v>
      </c>
      <c r="E143" s="4">
        <v>45442</v>
      </c>
      <c r="F143" s="4">
        <v>45443</v>
      </c>
      <c r="G143" s="4">
        <v>45444</v>
      </c>
      <c r="H143" s="5">
        <v>45445</v>
      </c>
    </row>
    <row r="144" spans="2:8" ht="56.25" customHeight="1" x14ac:dyDescent="0.35">
      <c r="B144" s="16" t="s">
        <v>54</v>
      </c>
      <c r="C144" s="13" t="s">
        <v>80</v>
      </c>
      <c r="D144" s="9"/>
      <c r="E144" s="9"/>
      <c r="F144" s="9"/>
      <c r="G144" s="9"/>
      <c r="H144" s="10"/>
    </row>
    <row r="145" spans="2:8" ht="16.5" customHeight="1" x14ac:dyDescent="0.35">
      <c r="B145" s="15">
        <f t="array" ref="B145:H145">Days+8+DATE(Calendar11Year,Calendar11MonthOption,1)-WEEKDAY(DATE(Calendar11Year,Calendar11MonthOption,1),WeekdayOption)</f>
        <v>45446</v>
      </c>
      <c r="C145" s="4">
        <v>45447</v>
      </c>
      <c r="D145" s="4">
        <v>45448</v>
      </c>
      <c r="E145" s="4">
        <v>45449</v>
      </c>
      <c r="F145" s="4">
        <v>45450</v>
      </c>
      <c r="G145" s="4">
        <v>45451</v>
      </c>
      <c r="H145" s="5">
        <v>45452</v>
      </c>
    </row>
    <row r="146" spans="2:8" ht="56.25" customHeight="1" x14ac:dyDescent="0.35">
      <c r="B146" s="16" t="s">
        <v>58</v>
      </c>
      <c r="C146" s="13" t="s">
        <v>97</v>
      </c>
      <c r="D146" s="9"/>
      <c r="E146" s="9"/>
      <c r="F146" s="9"/>
      <c r="G146" s="9"/>
      <c r="H146" s="10"/>
    </row>
    <row r="147" spans="2:8" ht="16.5" customHeight="1" x14ac:dyDescent="0.35">
      <c r="B147" s="29">
        <f t="array" ref="B147:H147">Days+15+DATE(Calendar11Year,Calendar11MonthOption,1)-WEEKDAY(DATE(Calendar11Year,Calendar11MonthOption,1),WeekdayOption)</f>
        <v>45453</v>
      </c>
      <c r="C147" s="4">
        <v>45454</v>
      </c>
      <c r="D147" s="4">
        <v>45455</v>
      </c>
      <c r="E147" s="4">
        <v>45456</v>
      </c>
      <c r="F147" s="4">
        <v>45457</v>
      </c>
      <c r="G147" s="4">
        <v>45458</v>
      </c>
      <c r="H147" s="5">
        <v>45459</v>
      </c>
    </row>
    <row r="148" spans="2:8" ht="56.25" customHeight="1" x14ac:dyDescent="0.35">
      <c r="B148" s="16" t="s">
        <v>62</v>
      </c>
      <c r="C148" s="13" t="s">
        <v>98</v>
      </c>
      <c r="D148" s="9"/>
      <c r="E148" s="9"/>
      <c r="F148" s="9"/>
      <c r="G148" s="9"/>
      <c r="H148" s="10"/>
    </row>
    <row r="149" spans="2:8" ht="16.5" customHeight="1" x14ac:dyDescent="0.35">
      <c r="B149" s="29">
        <f t="array" ref="B149:H149">Days+22+DATE(Calendar11Year,Calendar11MonthOption,1)-WEEKDAY(DATE(Calendar11Year,Calendar11MonthOption,1),WeekdayOption)</f>
        <v>45460</v>
      </c>
      <c r="C149" s="4">
        <v>45461</v>
      </c>
      <c r="D149" s="4">
        <v>45462</v>
      </c>
      <c r="E149" s="4">
        <v>45463</v>
      </c>
      <c r="F149" s="4">
        <v>45464</v>
      </c>
      <c r="G149" s="4">
        <v>45465</v>
      </c>
      <c r="H149" s="5">
        <v>45466</v>
      </c>
    </row>
    <row r="150" spans="2:8" ht="56.25" customHeight="1" x14ac:dyDescent="0.35">
      <c r="B150" s="28"/>
      <c r="C150" s="13"/>
      <c r="D150" s="9"/>
      <c r="E150" s="9"/>
      <c r="F150" s="9"/>
      <c r="G150" s="9"/>
      <c r="H150" s="10"/>
    </row>
    <row r="151" spans="2:8" ht="16.5" customHeight="1" x14ac:dyDescent="0.35">
      <c r="B151" s="29">
        <f t="array" ref="B151:H151">Days+29+DATE(Calendar11Year,Calendar11MonthOption,1)-WEEKDAY(DATE(Calendar11Year,Calendar11MonthOption,1),WeekdayOption)</f>
        <v>45467</v>
      </c>
      <c r="C151" s="4">
        <v>45468</v>
      </c>
      <c r="D151" s="4">
        <v>45469</v>
      </c>
      <c r="E151" s="4">
        <v>45470</v>
      </c>
      <c r="F151" s="4">
        <v>45471</v>
      </c>
      <c r="G151" s="4">
        <v>45472</v>
      </c>
      <c r="H151" s="5">
        <v>45473</v>
      </c>
    </row>
    <row r="152" spans="2:8" ht="57" customHeight="1" x14ac:dyDescent="0.35">
      <c r="B152" s="28"/>
      <c r="C152" s="9"/>
      <c r="D152" s="9"/>
      <c r="E152" s="9"/>
      <c r="F152" s="9"/>
      <c r="G152" s="9"/>
      <c r="H152" s="11"/>
    </row>
    <row r="153" spans="2:8" ht="16.5" customHeight="1" x14ac:dyDescent="0.35">
      <c r="B153" s="4">
        <f t="array" ref="B153:C153">Days+36+DATE(Calendar11Year,Calendar11MonthOption,1)-WEEKDAY(DATE(Calendar11Year,Calendar11MonthOption,1),WeekdayOption)</f>
        <v>45474</v>
      </c>
      <c r="C153" s="4">
        <v>45475</v>
      </c>
      <c r="D153" s="41" t="s">
        <v>0</v>
      </c>
      <c r="E153" s="42"/>
      <c r="F153" s="42"/>
      <c r="G153" s="42"/>
      <c r="H153" s="42"/>
    </row>
    <row r="154" spans="2:8" ht="63.75" customHeight="1" x14ac:dyDescent="0.35">
      <c r="B154" s="26"/>
      <c r="C154" s="9"/>
      <c r="D154" s="46"/>
      <c r="E154" s="46"/>
      <c r="F154" s="46"/>
      <c r="G154" s="46"/>
      <c r="H154" s="46"/>
    </row>
    <row r="155" spans="2:8" ht="54" customHeight="1" x14ac:dyDescent="1">
      <c r="B155" s="1">
        <f>YEAR(DATE(Calendar11Year,Calendar11MonthOption+1,1))</f>
        <v>2024</v>
      </c>
      <c r="C155" s="40" t="str">
        <f>TEXT(DATE(Calendar11Year,Calendar11MonthOption+1,1),"mmmm")</f>
        <v>July</v>
      </c>
      <c r="D155" s="40"/>
      <c r="E155" s="40"/>
      <c r="F155" s="8"/>
      <c r="G155" s="8"/>
      <c r="H155" s="2"/>
    </row>
    <row r="156" spans="2:8" ht="14.25" customHeight="1" x14ac:dyDescent="0.35">
      <c r="B156" s="6" t="str">
        <f>UPPER(TEXT(B157,"dddd"))</f>
        <v>MONDAY</v>
      </c>
      <c r="C156" s="7" t="str">
        <f t="shared" ref="C156:H156" si="46">UPPER(TEXT(C157,"dddd"))</f>
        <v>TUESDAY</v>
      </c>
      <c r="D156" s="6" t="str">
        <f t="shared" si="46"/>
        <v>WEDNESDAY</v>
      </c>
      <c r="E156" s="7" t="str">
        <f t="shared" si="46"/>
        <v>THURSDAY</v>
      </c>
      <c r="F156" s="6" t="str">
        <f t="shared" si="46"/>
        <v>FRIDAY</v>
      </c>
      <c r="G156" s="7" t="str">
        <f t="shared" si="46"/>
        <v>SATURDAY</v>
      </c>
      <c r="H156" s="6" t="str">
        <f t="shared" si="46"/>
        <v>SUNDAY</v>
      </c>
    </row>
    <row r="157" spans="2:8" ht="16.5" customHeight="1" x14ac:dyDescent="0.35">
      <c r="B157" s="4">
        <f t="array" ref="B157:H157">Days+1+DATE(Calendar12Year,Calendar12MonthOption,1)-WEEKDAY(DATE(Calendar12Year,Calendar12MonthOption,1),WeekdayOption)</f>
        <v>45474</v>
      </c>
      <c r="C157" s="4">
        <v>45475</v>
      </c>
      <c r="D157" s="4">
        <v>45476</v>
      </c>
      <c r="E157" s="4">
        <v>45477</v>
      </c>
      <c r="F157" s="4">
        <v>45478</v>
      </c>
      <c r="G157" s="4">
        <v>45479</v>
      </c>
      <c r="H157" s="5">
        <v>45480</v>
      </c>
    </row>
    <row r="158" spans="2:8" ht="56.25" customHeight="1" x14ac:dyDescent="0.35">
      <c r="B158" s="26"/>
      <c r="C158" s="13"/>
      <c r="D158" s="9"/>
      <c r="E158" s="9"/>
      <c r="F158" s="9"/>
      <c r="G158" s="9"/>
      <c r="H158" s="10"/>
    </row>
    <row r="159" spans="2:8" ht="16.5" customHeight="1" x14ac:dyDescent="0.35">
      <c r="B159" s="4">
        <f t="array" ref="B159:H159">Days+8+DATE(Calendar12Year,Calendar12MonthOption,1)-WEEKDAY(DATE(Calendar12Year,Calendar12MonthOption,1),WeekdayOption)</f>
        <v>45481</v>
      </c>
      <c r="C159" s="4">
        <v>45482</v>
      </c>
      <c r="D159" s="4">
        <v>45483</v>
      </c>
      <c r="E159" s="4">
        <v>45484</v>
      </c>
      <c r="F159" s="4">
        <v>45485</v>
      </c>
      <c r="G159" s="4">
        <v>45486</v>
      </c>
      <c r="H159" s="5">
        <v>45487</v>
      </c>
    </row>
    <row r="160" spans="2:8" ht="56.25" customHeight="1" x14ac:dyDescent="0.35">
      <c r="B160" s="9"/>
      <c r="C160" s="9"/>
      <c r="D160" s="9"/>
      <c r="E160" s="9"/>
      <c r="F160" s="9"/>
      <c r="G160" s="9"/>
      <c r="H160" s="10"/>
    </row>
    <row r="161" spans="2:8" ht="16.5" customHeight="1" x14ac:dyDescent="0.35">
      <c r="B161" s="4">
        <f t="array" ref="B161:H161">Days+15+DATE(Calendar12Year,Calendar12MonthOption,1)-WEEKDAY(DATE(Calendar12Year,Calendar12MonthOption,1),WeekdayOption)</f>
        <v>45488</v>
      </c>
      <c r="C161" s="4">
        <v>45489</v>
      </c>
      <c r="D161" s="4">
        <v>45490</v>
      </c>
      <c r="E161" s="4">
        <v>45491</v>
      </c>
      <c r="F161" s="4">
        <v>45492</v>
      </c>
      <c r="G161" s="4">
        <v>45493</v>
      </c>
      <c r="H161" s="5">
        <v>45494</v>
      </c>
    </row>
    <row r="162" spans="2:8" ht="56.25" customHeight="1" x14ac:dyDescent="0.35">
      <c r="B162" s="9"/>
      <c r="C162" s="9"/>
      <c r="D162" s="9"/>
      <c r="E162" s="9"/>
      <c r="F162" s="9"/>
      <c r="G162" s="9"/>
      <c r="H162" s="10"/>
    </row>
    <row r="163" spans="2:8" ht="16.5" customHeight="1" x14ac:dyDescent="0.35">
      <c r="B163" s="4">
        <f t="array" ref="B163:H163">Days+22+DATE(Calendar12Year,Calendar12MonthOption,1)-WEEKDAY(DATE(Calendar12Year,Calendar12MonthOption,1),WeekdayOption)</f>
        <v>45495</v>
      </c>
      <c r="C163" s="4">
        <v>45496</v>
      </c>
      <c r="D163" s="4">
        <v>45497</v>
      </c>
      <c r="E163" s="4">
        <v>45498</v>
      </c>
      <c r="F163" s="4">
        <v>45499</v>
      </c>
      <c r="G163" s="4">
        <v>45500</v>
      </c>
      <c r="H163" s="5">
        <v>45501</v>
      </c>
    </row>
    <row r="164" spans="2:8" ht="56.25" customHeight="1" x14ac:dyDescent="0.35">
      <c r="B164" s="9"/>
      <c r="C164" s="9"/>
      <c r="D164" s="9"/>
      <c r="E164" s="9"/>
      <c r="F164" s="9"/>
      <c r="G164" s="9"/>
      <c r="H164" s="10"/>
    </row>
    <row r="165" spans="2:8" ht="16.5" customHeight="1" x14ac:dyDescent="0.35">
      <c r="B165" s="4">
        <f t="array" ref="B165:H165">Days+29+DATE(Calendar12Year,Calendar12MonthOption,1)-WEEKDAY(DATE(Calendar12Year,Calendar12MonthOption,1),WeekdayOption)</f>
        <v>45502</v>
      </c>
      <c r="C165" s="4">
        <v>45503</v>
      </c>
      <c r="D165" s="4">
        <v>45504</v>
      </c>
      <c r="E165" s="4">
        <v>45505</v>
      </c>
      <c r="F165" s="4">
        <v>45506</v>
      </c>
      <c r="G165" s="4">
        <v>45507</v>
      </c>
      <c r="H165" s="5">
        <v>45508</v>
      </c>
    </row>
    <row r="166" spans="2:8" ht="57" customHeight="1" x14ac:dyDescent="0.35">
      <c r="B166" s="9"/>
      <c r="C166" s="9"/>
      <c r="D166" s="9"/>
      <c r="E166" s="9"/>
      <c r="F166" s="9"/>
      <c r="G166" s="9"/>
      <c r="H166" s="11"/>
    </row>
    <row r="167" spans="2:8" ht="16.5" customHeight="1" x14ac:dyDescent="0.35">
      <c r="B167" s="4">
        <f t="array" ref="B167:C167">Days+36+DATE(Calendar12Year,Calendar12MonthOption,1)-WEEKDAY(DATE(Calendar12Year,Calendar12MonthOption,1),WeekdayOption)</f>
        <v>45509</v>
      </c>
      <c r="C167" s="4">
        <v>45510</v>
      </c>
      <c r="D167" s="41" t="s">
        <v>0</v>
      </c>
      <c r="E167" s="42"/>
      <c r="F167" s="42"/>
      <c r="G167" s="42"/>
      <c r="H167" s="42"/>
    </row>
    <row r="168" spans="2:8" ht="63.75" customHeight="1" x14ac:dyDescent="0.35">
      <c r="B168" s="9"/>
      <c r="C168" s="9"/>
      <c r="D168" s="46"/>
      <c r="E168" s="46"/>
      <c r="F168" s="46"/>
      <c r="G168" s="46"/>
      <c r="H168" s="46"/>
    </row>
  </sheetData>
  <mergeCells count="36">
    <mergeCell ref="D168:H168"/>
    <mergeCell ref="D139:H139"/>
    <mergeCell ref="D140:H140"/>
    <mergeCell ref="D97:H97"/>
    <mergeCell ref="D84:H84"/>
    <mergeCell ref="D126:H126"/>
    <mergeCell ref="D111:H111"/>
    <mergeCell ref="D125:H125"/>
    <mergeCell ref="D98:H98"/>
    <mergeCell ref="D112:H112"/>
    <mergeCell ref="D154:H154"/>
    <mergeCell ref="D167:H167"/>
    <mergeCell ref="C113:E113"/>
    <mergeCell ref="C127:E127"/>
    <mergeCell ref="C141:E141"/>
    <mergeCell ref="C155:E155"/>
    <mergeCell ref="D153:H153"/>
    <mergeCell ref="D13:H13"/>
    <mergeCell ref="D14:H14"/>
    <mergeCell ref="D42:H42"/>
    <mergeCell ref="D56:H56"/>
    <mergeCell ref="D70:H70"/>
    <mergeCell ref="D55:H55"/>
    <mergeCell ref="D69:H69"/>
    <mergeCell ref="D27:H27"/>
    <mergeCell ref="D28:H28"/>
    <mergeCell ref="D41:H41"/>
    <mergeCell ref="C57:E57"/>
    <mergeCell ref="C71:E71"/>
    <mergeCell ref="C85:E85"/>
    <mergeCell ref="C99:E99"/>
    <mergeCell ref="C1:E1"/>
    <mergeCell ref="C15:E15"/>
    <mergeCell ref="C29:E29"/>
    <mergeCell ref="C43:E43"/>
    <mergeCell ref="D83:H83"/>
  </mergeCells>
  <phoneticPr fontId="3" type="noConversion"/>
  <conditionalFormatting sqref="B3:H3 B5:H5 B7:H7 B9:H9 B11:H11 B13:C13">
    <cfRule type="expression" dxfId="16" priority="38">
      <formula>MONTH(B3)&lt;&gt;Calendar1MonthOption</formula>
    </cfRule>
  </conditionalFormatting>
  <conditionalFormatting sqref="B17:H17 B19:H19 B21:H21 B23:H23 B25:H25 B27:C27">
    <cfRule type="expression" dxfId="15" priority="27">
      <formula>MONTH(B17)&lt;&gt;Calendar2MonthOption</formula>
    </cfRule>
  </conditionalFormatting>
  <conditionalFormatting sqref="B31:H31 B33:H33 B35:H35 B37:H37 B39:H39 B41:C41">
    <cfRule type="expression" dxfId="14" priority="25">
      <formula>MONTH(B31)&lt;&gt;Calendar3MonthOption</formula>
    </cfRule>
  </conditionalFormatting>
  <conditionalFormatting sqref="B45:H45 B47:H47 B49:H49 B51:H51 B53:H53 B55:C55">
    <cfRule type="expression" dxfId="13" priority="23">
      <formula>MONTH(B45)&lt;&gt;Calendar4MonthOption</formula>
    </cfRule>
  </conditionalFormatting>
  <conditionalFormatting sqref="B59:H59 B61:H61 B63:H63 B65:H65 B67:H67 B69:C69">
    <cfRule type="expression" dxfId="12" priority="21">
      <formula>MONTH(B59)&lt;&gt;Calendar5MonthOption</formula>
    </cfRule>
  </conditionalFormatting>
  <conditionalFormatting sqref="B73:H73 B75:H75 B77:H77 B79:H79 B81:H81 B83:C83">
    <cfRule type="expression" dxfId="11" priority="19">
      <formula>MONTH(B73)&lt;&gt;Calendar6MonthOption</formula>
    </cfRule>
  </conditionalFormatting>
  <conditionalFormatting sqref="B87:H87 B89:H89 B91:H91 B93:H93 B95:H95 B97:C97">
    <cfRule type="expression" dxfId="10" priority="17">
      <formula>MONTH(B87)&lt;&gt;Calendar7MonthOption</formula>
    </cfRule>
  </conditionalFormatting>
  <conditionalFormatting sqref="B101:H101 B103:H103 B105:H105 B107:H107 B109:H109 B111:C111">
    <cfRule type="expression" dxfId="9" priority="15">
      <formula>MONTH(B101)&lt;&gt;Calendar8MonthOption</formula>
    </cfRule>
  </conditionalFormatting>
  <conditionalFormatting sqref="B115:H115 B117:H117 B119:H119 B121:H121 B123:H123 B125:C125">
    <cfRule type="expression" dxfId="8" priority="13">
      <formula>MONTH(B115)&lt;&gt;Calendar9MonthOption</formula>
    </cfRule>
  </conditionalFormatting>
  <conditionalFormatting sqref="B129:H129 B131:H131 B133:H133 B135:H135 B137:H137 B139:C139">
    <cfRule type="expression" dxfId="7" priority="3">
      <formula>MONTH(B129)&lt;&gt;Calendar10MonthOption</formula>
    </cfRule>
  </conditionalFormatting>
  <conditionalFormatting sqref="B143:H143 B145:H145 B147:H147 B149:H149 B151:H151 B153:C153">
    <cfRule type="expression" dxfId="6" priority="2">
      <formula>MONTH(B143)&lt;&gt;Calendar11MonthOption</formula>
    </cfRule>
  </conditionalFormatting>
  <conditionalFormatting sqref="B157:H157 B159:H159 B161:H161 B163:H163 B165:H165 B167:C167">
    <cfRule type="expression" dxfId="5" priority="1">
      <formula>MONTH(B157)&lt;&gt;Calendar12MonthOption</formula>
    </cfRule>
  </conditionalFormatting>
  <dataValidations xWindow="261" yWindow="449" count="14">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formula1>"SUNDAY,MONDAY,TUESDAY,WEDNESDAY,THURSDAY,FRIDAY,SATURDAY"</formula1>
    </dataValidation>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formula1>"January,February,March,April,May,June,July,August,September,October,November,December"</formula1>
    </dataValidation>
    <dataValidation allowBlank="1" showInputMessage="1" prompt="This workbook is a 12-month calendar. Enter starting year in cell B1, then select the starting month in cell C1. The calendar will update automatically for subsequent months" sqref="A1"/>
    <dataValidation allowBlank="1" showInputMessage="1" showErrorMessage="1" prompt="Enter year in this cell" sqref="B1"/>
    <dataValidation allowBlank="1" showInputMessage="1" prompt="Automatically determined weekday. To change weekdays, select a new week start day in cell B2" sqref="C2:H2 B16"/>
    <dataValidation allowBlank="1" showInputMessage="1" prompt="Date" sqref="B3"/>
    <dataValidation allowBlank="1" showInputMessage="1" prompt="Enter daily notes here" sqref="B4"/>
    <dataValidation allowBlank="1" showInputMessage="1" prompt="Calendar year is automatically updated based on the year selected in cell B1" sqref="B15"/>
    <dataValidation allowBlank="1" showInputMessage="1" prompt="Calendar month is automatically updated based on the month selected in cell C1" sqref="C15:E15"/>
    <dataValidation allowBlank="1" showInputMessage="1" prompt="Enter monthly Notes in cell below" sqref="D13:H13"/>
    <dataValidation allowBlank="1" showInputMessage="1" prompt="Enter monthly Notes in this cell" sqref="D14:H14"/>
    <dataValidation allowBlank="1" showInputMessage="1" showErrorMessage="1" prompt="Calendar year is automatically updated based on the year selected in cell B1" sqref="B29 B43 B57 B71 B85 B99 B113 B127 B141 B155"/>
    <dataValidation allowBlank="1" showInputMessage="1" showErrorMessage="1" prompt="Calendar month is automatically updated based on the month selected in cell C1" sqref="C141:E141 C29:E29 C43:E43 C57:E57 C71:E71 C85:E85 C99:E99 C113:E113 C127:E127 C155:E155"/>
    <dataValidation allowBlank="1" showInputMessage="1" showErrorMessage="1" prompt="Automatically determined weekday. To change weekdays, select a new week start day in cell B2" sqref="C16 D16 E16:H16 B30:H30 B44:H44 B58:H58 B72:H72 B86:H86 B100:H100 B114:H114 B128:H128 B142:H142 B156:H156"/>
  </dataValidations>
  <printOptions horizontalCentered="1" verticalCentered="1"/>
  <pageMargins left="0.25" right="0.25" top="0.45" bottom="0.45" header="0.5" footer="0.5"/>
  <pageSetup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8" workbookViewId="0">
      <selection activeCell="B10" sqref="B10"/>
    </sheetView>
  </sheetViews>
  <sheetFormatPr defaultColWidth="8.83203125" defaultRowHeight="14.5" x14ac:dyDescent="0.35"/>
  <cols>
    <col min="1" max="1" width="12.33203125" bestFit="1" customWidth="1"/>
    <col min="2" max="2" width="21.6640625" customWidth="1"/>
    <col min="3" max="3" width="22.1640625" customWidth="1"/>
    <col min="4" max="4" width="23.33203125" customWidth="1"/>
    <col min="5" max="5" width="18.5" customWidth="1"/>
    <col min="6" max="6" width="21" customWidth="1"/>
    <col min="7" max="7" width="16.83203125" customWidth="1"/>
  </cols>
  <sheetData>
    <row r="1" spans="1:7" ht="46" x14ac:dyDescent="1">
      <c r="A1" s="1">
        <v>2023</v>
      </c>
      <c r="B1" s="40" t="s">
        <v>2</v>
      </c>
      <c r="C1" s="40"/>
      <c r="D1" s="40"/>
      <c r="E1" s="2"/>
      <c r="F1" s="2"/>
      <c r="G1" s="2"/>
    </row>
    <row r="2" spans="1:7" x14ac:dyDescent="0.35">
      <c r="A2" s="6" t="s">
        <v>1</v>
      </c>
      <c r="B2" s="7" t="str">
        <f>UPPER(TEXT(B3,"dddd"))</f>
        <v>TUESDAY</v>
      </c>
      <c r="C2" s="6" t="str">
        <f t="shared" ref="C2:G2" si="0">UPPER(TEXT(C3,"dddd"))</f>
        <v>WEDNESDAY</v>
      </c>
      <c r="D2" s="7" t="str">
        <f t="shared" si="0"/>
        <v>THURSDAY</v>
      </c>
      <c r="E2" s="6" t="str">
        <f t="shared" si="0"/>
        <v>FRIDAY</v>
      </c>
      <c r="F2" s="7" t="str">
        <f t="shared" si="0"/>
        <v>SATURDAY</v>
      </c>
      <c r="G2" s="6" t="str">
        <f t="shared" si="0"/>
        <v>SUNDAY</v>
      </c>
    </row>
    <row r="3" spans="1:7" ht="20.5" x14ac:dyDescent="0.35">
      <c r="A3" s="4">
        <f t="array" ref="A3:G3">Days+1+DATE(Calendar1Year,Calendar1MonthOption,1)-WEEKDAY(DATE(Calendar1Year,Calendar1MonthOption,1),WeekdayOption)</f>
        <v>45138</v>
      </c>
      <c r="B3" s="4">
        <v>45139</v>
      </c>
      <c r="C3" s="4">
        <v>45140</v>
      </c>
      <c r="D3" s="4">
        <v>45141</v>
      </c>
      <c r="E3" s="4">
        <v>45142</v>
      </c>
      <c r="F3" s="4">
        <v>45143</v>
      </c>
      <c r="G3" s="5">
        <v>45144</v>
      </c>
    </row>
    <row r="4" spans="1:7" ht="56.25" customHeight="1" x14ac:dyDescent="0.35">
      <c r="A4" s="9"/>
      <c r="B4" s="9"/>
      <c r="C4" s="9"/>
      <c r="D4" s="9"/>
      <c r="E4" s="9"/>
      <c r="F4" s="9"/>
      <c r="G4" s="10"/>
    </row>
    <row r="5" spans="1:7" ht="20.5" x14ac:dyDescent="0.35">
      <c r="A5" s="4">
        <f t="array" ref="A5:G5">Days+8+DATE(Calendar1Year,Calendar1MonthOption,1)-WEEKDAY(DATE(Calendar1Year,Calendar1MonthOption,1),WeekdayOption)</f>
        <v>45145</v>
      </c>
      <c r="B5" s="4">
        <v>45146</v>
      </c>
      <c r="C5" s="4">
        <v>45147</v>
      </c>
      <c r="D5" s="4">
        <v>45148</v>
      </c>
      <c r="E5" s="4">
        <v>45149</v>
      </c>
      <c r="F5" s="4">
        <v>45150</v>
      </c>
      <c r="G5" s="5">
        <v>45151</v>
      </c>
    </row>
    <row r="6" spans="1:7" ht="69.75" customHeight="1" x14ac:dyDescent="0.35">
      <c r="A6" s="9"/>
      <c r="B6" s="9"/>
      <c r="C6" s="9"/>
      <c r="D6" s="9"/>
      <c r="E6" s="9"/>
      <c r="F6" s="9"/>
      <c r="G6" s="12"/>
    </row>
    <row r="7" spans="1:7" ht="20.5" x14ac:dyDescent="0.35">
      <c r="A7" s="4">
        <f t="array" ref="A7:G7">Days+15+DATE(Calendar1Year,Calendar1MonthOption,1)-WEEKDAY(DATE(Calendar1Year,Calendar1MonthOption,1),WeekdayOption)</f>
        <v>45152</v>
      </c>
      <c r="B7" s="4">
        <v>45153</v>
      </c>
      <c r="C7" s="4">
        <v>45154</v>
      </c>
      <c r="D7" s="4">
        <v>45155</v>
      </c>
      <c r="E7" s="4">
        <v>45156</v>
      </c>
      <c r="F7" s="4">
        <v>45157</v>
      </c>
      <c r="G7" s="5">
        <v>45158</v>
      </c>
    </row>
    <row r="8" spans="1:7" ht="52.5" customHeight="1" x14ac:dyDescent="0.35">
      <c r="A8" s="9"/>
      <c r="B8" s="9"/>
      <c r="C8" s="9"/>
      <c r="D8" s="9"/>
      <c r="E8" s="9"/>
      <c r="F8" s="9"/>
      <c r="G8" s="10"/>
    </row>
    <row r="9" spans="1:7" ht="20.5" x14ac:dyDescent="0.35">
      <c r="A9" s="15">
        <f t="array" ref="A9:G9">Days+22+DATE(Calendar1Year,Calendar1MonthOption,1)-WEEKDAY(DATE(Calendar1Year,Calendar1MonthOption,1),WeekdayOption)</f>
        <v>45159</v>
      </c>
      <c r="B9" s="4">
        <v>45160</v>
      </c>
      <c r="C9" s="4">
        <v>45161</v>
      </c>
      <c r="D9" s="4">
        <v>45162</v>
      </c>
      <c r="E9" s="4">
        <v>45163</v>
      </c>
      <c r="F9" s="4">
        <v>45164</v>
      </c>
      <c r="G9" s="5">
        <v>45165</v>
      </c>
    </row>
    <row r="10" spans="1:7" ht="81" customHeight="1" x14ac:dyDescent="0.35">
      <c r="A10" s="16" t="s">
        <v>4</v>
      </c>
      <c r="B10" s="17" t="s">
        <v>59</v>
      </c>
      <c r="C10" s="18"/>
      <c r="D10" s="18"/>
      <c r="E10" s="18"/>
      <c r="F10" s="9"/>
      <c r="G10" s="10"/>
    </row>
    <row r="11" spans="1:7" ht="20.5" x14ac:dyDescent="0.35">
      <c r="A11" s="15">
        <f t="array" ref="A11:G11">Days+29+DATE(Calendar1Year,Calendar1MonthOption,1)-WEEKDAY(DATE(Calendar1Year,Calendar1MonthOption,1),WeekdayOption)</f>
        <v>45166</v>
      </c>
      <c r="B11" s="4">
        <v>45167</v>
      </c>
      <c r="C11" s="4">
        <v>45168</v>
      </c>
      <c r="D11" s="4">
        <v>45169</v>
      </c>
      <c r="E11" s="4">
        <v>45170</v>
      </c>
      <c r="F11" s="4">
        <v>45171</v>
      </c>
      <c r="G11" s="5">
        <v>45172</v>
      </c>
    </row>
    <row r="12" spans="1:7" ht="62.25" customHeight="1" x14ac:dyDescent="0.35">
      <c r="A12" s="16" t="s">
        <v>5</v>
      </c>
      <c r="B12" s="17" t="s">
        <v>60</v>
      </c>
      <c r="C12" s="18"/>
      <c r="D12" s="18"/>
      <c r="E12" s="18"/>
      <c r="F12" s="9"/>
      <c r="G12" s="10"/>
    </row>
    <row r="14" spans="1:7" ht="46" x14ac:dyDescent="1">
      <c r="A14" s="1">
        <f>YEAR(DATE(Calendar1Year,Calendar1MonthOption+1,1))</f>
        <v>2023</v>
      </c>
      <c r="B14" s="40" t="str">
        <f>TEXT(DATE(Calendar1Year,Calendar1MonthOption+1,1),"mmmm")</f>
        <v>September</v>
      </c>
      <c r="C14" s="40"/>
      <c r="D14" s="40"/>
      <c r="E14" s="8"/>
      <c r="F14" s="8"/>
      <c r="G14" s="2"/>
    </row>
    <row r="15" spans="1:7" x14ac:dyDescent="0.35">
      <c r="A15" s="6" t="str">
        <f>UPPER(TEXT(A16,"dddd"))</f>
        <v>MONDAY</v>
      </c>
      <c r="B15" s="7" t="str">
        <f t="shared" ref="B15:G15" si="1">UPPER(TEXT(B16,"dddd"))</f>
        <v>TUESDAY</v>
      </c>
      <c r="C15" s="6" t="str">
        <f t="shared" si="1"/>
        <v>WEDNESDAY</v>
      </c>
      <c r="D15" s="7" t="str">
        <f t="shared" si="1"/>
        <v>THURSDAY</v>
      </c>
      <c r="E15" s="6" t="str">
        <f t="shared" si="1"/>
        <v>FRIDAY</v>
      </c>
      <c r="F15" s="7" t="str">
        <f t="shared" si="1"/>
        <v>SATURDAY</v>
      </c>
      <c r="G15" s="6" t="str">
        <f t="shared" si="1"/>
        <v>SUNDAY</v>
      </c>
    </row>
    <row r="16" spans="1:7" ht="20.5" x14ac:dyDescent="0.35">
      <c r="A16" s="29">
        <f t="array" ref="A16:G16">Days+1+DATE(Calendar2Year,Calendar2MonthOption,1)-WEEKDAY(DATE(Calendar2Year,Calendar2MonthOption,1),WeekdayOption)</f>
        <v>45166</v>
      </c>
      <c r="B16" s="4">
        <v>45167</v>
      </c>
      <c r="C16" s="4">
        <v>45168</v>
      </c>
      <c r="D16" s="4">
        <v>45169</v>
      </c>
      <c r="E16" s="4">
        <v>45170</v>
      </c>
      <c r="F16" s="4">
        <v>45171</v>
      </c>
      <c r="G16" s="5">
        <v>45172</v>
      </c>
    </row>
    <row r="17" spans="1:7" ht="59.25" customHeight="1" x14ac:dyDescent="0.35">
      <c r="A17" s="28"/>
      <c r="B17" s="30"/>
      <c r="C17" s="27"/>
      <c r="D17" s="27"/>
      <c r="E17" s="27"/>
      <c r="F17" s="9"/>
      <c r="G17" s="10"/>
    </row>
    <row r="18" spans="1:7" ht="20.5" x14ac:dyDescent="0.35">
      <c r="A18" s="15">
        <f t="array" ref="A18:G18">Days+8+DATE(Calendar2Year,Calendar2MonthOption,1)-WEEKDAY(DATE(Calendar2Year,Calendar2MonthOption,1),WeekdayOption)</f>
        <v>45173</v>
      </c>
      <c r="B18" s="4">
        <v>45174</v>
      </c>
      <c r="C18" s="4">
        <v>45175</v>
      </c>
      <c r="D18" s="4">
        <v>45176</v>
      </c>
      <c r="E18" s="4">
        <v>45177</v>
      </c>
      <c r="F18" s="4">
        <v>45178</v>
      </c>
      <c r="G18" s="5">
        <v>45179</v>
      </c>
    </row>
    <row r="19" spans="1:7" ht="74.25" customHeight="1" x14ac:dyDescent="0.35">
      <c r="A19" s="16" t="s">
        <v>6</v>
      </c>
      <c r="B19" s="17" t="s">
        <v>60</v>
      </c>
      <c r="C19" s="18"/>
      <c r="D19" s="18"/>
      <c r="E19" s="18"/>
      <c r="F19" s="9"/>
      <c r="G19" s="10"/>
    </row>
    <row r="20" spans="1:7" ht="20.5" x14ac:dyDescent="0.35">
      <c r="A20" s="15">
        <f t="array" ref="A20:G20">Days+15+DATE(Calendar2Year,Calendar2MonthOption,1)-WEEKDAY(DATE(Calendar2Year,Calendar2MonthOption,1),WeekdayOption)</f>
        <v>45180</v>
      </c>
      <c r="B20" s="4">
        <v>45181</v>
      </c>
      <c r="C20" s="4">
        <v>45182</v>
      </c>
      <c r="D20" s="4">
        <v>45183</v>
      </c>
      <c r="E20" s="4">
        <v>45184</v>
      </c>
      <c r="F20" s="4">
        <v>45185</v>
      </c>
      <c r="G20" s="5">
        <v>45186</v>
      </c>
    </row>
    <row r="21" spans="1:7" ht="76.5" customHeight="1" x14ac:dyDescent="0.35">
      <c r="A21" s="16" t="s">
        <v>7</v>
      </c>
      <c r="B21" s="17" t="s">
        <v>60</v>
      </c>
      <c r="C21" s="18"/>
      <c r="D21" s="18"/>
      <c r="E21" s="18"/>
      <c r="F21" s="9"/>
      <c r="G21" s="10"/>
    </row>
    <row r="22" spans="1:7" ht="20.5" x14ac:dyDescent="0.35">
      <c r="A22" s="15">
        <f t="array" ref="A22:G22">Days+22+DATE(Calendar2Year,Calendar2MonthOption,1)-WEEKDAY(DATE(Calendar2Year,Calendar2MonthOption,1),WeekdayOption)</f>
        <v>45187</v>
      </c>
      <c r="B22" s="4">
        <v>45188</v>
      </c>
      <c r="C22" s="4">
        <v>45189</v>
      </c>
      <c r="D22" s="4">
        <v>45190</v>
      </c>
      <c r="E22" s="4">
        <v>45191</v>
      </c>
      <c r="F22" s="4">
        <v>45192</v>
      </c>
      <c r="G22" s="5">
        <v>45193</v>
      </c>
    </row>
    <row r="23" spans="1:7" ht="71.25" customHeight="1" x14ac:dyDescent="0.35">
      <c r="A23" s="16" t="s">
        <v>8</v>
      </c>
      <c r="B23" s="17" t="s">
        <v>60</v>
      </c>
      <c r="C23" s="18"/>
      <c r="D23" s="18"/>
      <c r="E23" s="18"/>
      <c r="F23" s="9"/>
      <c r="G23" s="10"/>
    </row>
    <row r="24" spans="1:7" ht="20.5" x14ac:dyDescent="0.35">
      <c r="A24" s="15">
        <f t="array" ref="A24:G24">Days+29+DATE(Calendar2Year,Calendar2MonthOption,1)-WEEKDAY(DATE(Calendar2Year,Calendar2MonthOption,1),WeekdayOption)</f>
        <v>45194</v>
      </c>
      <c r="B24" s="4">
        <v>45195</v>
      </c>
      <c r="C24" s="4">
        <v>45196</v>
      </c>
      <c r="D24" s="4">
        <v>45197</v>
      </c>
      <c r="E24" s="4">
        <v>45198</v>
      </c>
      <c r="F24" s="4">
        <v>45199</v>
      </c>
      <c r="G24" s="5">
        <v>45200</v>
      </c>
    </row>
    <row r="25" spans="1:7" ht="63.75" customHeight="1" x14ac:dyDescent="0.35">
      <c r="A25" s="16" t="s">
        <v>9</v>
      </c>
      <c r="B25" s="19" t="s">
        <v>45</v>
      </c>
      <c r="C25" s="14"/>
      <c r="D25" s="14"/>
      <c r="E25" s="14"/>
      <c r="F25" s="9"/>
      <c r="G25" s="11"/>
    </row>
    <row r="27" spans="1:7" ht="46" x14ac:dyDescent="1">
      <c r="A27" s="1">
        <f>YEAR(DATE(Calendar2Year,Calendar2MonthOption+1,1))</f>
        <v>2023</v>
      </c>
      <c r="B27" s="40" t="str">
        <f>TEXT(DATE(Calendar2Year,Calendar2MonthOption+1,1),"mmmm")</f>
        <v>October</v>
      </c>
      <c r="C27" s="40"/>
      <c r="D27" s="40"/>
      <c r="E27" s="8"/>
      <c r="F27" s="8"/>
      <c r="G27" s="2"/>
    </row>
    <row r="28" spans="1:7" x14ac:dyDescent="0.35">
      <c r="A28" s="6" t="str">
        <f>UPPER(TEXT(A29,"dddd"))</f>
        <v>MONDAY</v>
      </c>
      <c r="B28" s="7" t="str">
        <f t="shared" ref="B28:G28" si="2">UPPER(TEXT(B29,"dddd"))</f>
        <v>TUESDAY</v>
      </c>
      <c r="C28" s="6" t="str">
        <f t="shared" si="2"/>
        <v>WEDNESDAY</v>
      </c>
      <c r="D28" s="7" t="str">
        <f t="shared" si="2"/>
        <v>THURSDAY</v>
      </c>
      <c r="E28" s="6" t="str">
        <f t="shared" si="2"/>
        <v>FRIDAY</v>
      </c>
      <c r="F28" s="7" t="str">
        <f t="shared" si="2"/>
        <v>SATURDAY</v>
      </c>
      <c r="G28" s="6" t="str">
        <f t="shared" si="2"/>
        <v>SUNDAY</v>
      </c>
    </row>
    <row r="29" spans="1:7" ht="20.5" x14ac:dyDescent="0.35">
      <c r="A29" s="4">
        <f t="array" ref="A29:G29">Days+1+DATE(Calendar3Year,Calendar3MonthOption,1)-WEEKDAY(DATE(Calendar3Year,Calendar3MonthOption,1),WeekdayOption)</f>
        <v>45194</v>
      </c>
      <c r="B29" s="4">
        <v>45195</v>
      </c>
      <c r="C29" s="4">
        <v>45196</v>
      </c>
      <c r="D29" s="4">
        <v>45197</v>
      </c>
      <c r="E29" s="4">
        <v>45198</v>
      </c>
      <c r="F29" s="4">
        <v>45199</v>
      </c>
      <c r="G29" s="5">
        <v>45200</v>
      </c>
    </row>
    <row r="30" spans="1:7" ht="53.25" customHeight="1" x14ac:dyDescent="0.35">
      <c r="A30" s="9"/>
      <c r="B30" s="9"/>
      <c r="C30" s="9"/>
      <c r="D30" s="9"/>
      <c r="E30" s="9"/>
      <c r="F30" s="9"/>
      <c r="G30" s="10"/>
    </row>
    <row r="31" spans="1:7" ht="20.5" x14ac:dyDescent="0.35">
      <c r="A31" s="15">
        <f t="array" ref="A31:G31">Days+8+DATE(Calendar3Year,Calendar3MonthOption,1)-WEEKDAY(DATE(Calendar3Year,Calendar3MonthOption,1),WeekdayOption)</f>
        <v>45201</v>
      </c>
      <c r="B31" s="4">
        <v>45202</v>
      </c>
      <c r="C31" s="4">
        <v>45203</v>
      </c>
      <c r="D31" s="4">
        <v>45204</v>
      </c>
      <c r="E31" s="4">
        <v>45205</v>
      </c>
      <c r="F31" s="4">
        <v>45206</v>
      </c>
      <c r="G31" s="5">
        <v>45207</v>
      </c>
    </row>
    <row r="32" spans="1:7" ht="73.5" customHeight="1" x14ac:dyDescent="0.35">
      <c r="A32" s="16" t="s">
        <v>10</v>
      </c>
      <c r="B32" s="19" t="s">
        <v>45</v>
      </c>
      <c r="C32" s="14"/>
      <c r="D32" s="14"/>
      <c r="E32" s="14"/>
      <c r="F32" s="9"/>
      <c r="G32" s="10"/>
    </row>
    <row r="33" spans="1:7" ht="20.5" x14ac:dyDescent="0.35">
      <c r="A33" s="15">
        <f t="array" ref="A33:G33">Days+15+DATE(Calendar3Year,Calendar3MonthOption,1)-WEEKDAY(DATE(Calendar3Year,Calendar3MonthOption,1),WeekdayOption)</f>
        <v>45208</v>
      </c>
      <c r="B33" s="4">
        <v>45209</v>
      </c>
      <c r="C33" s="4">
        <v>45210</v>
      </c>
      <c r="D33" s="4">
        <v>45211</v>
      </c>
      <c r="E33" s="4">
        <v>45212</v>
      </c>
      <c r="F33" s="4">
        <v>45213</v>
      </c>
      <c r="G33" s="5">
        <v>45214</v>
      </c>
    </row>
    <row r="34" spans="1:7" ht="73.5" customHeight="1" x14ac:dyDescent="0.35">
      <c r="A34" s="16" t="s">
        <v>11</v>
      </c>
      <c r="B34" s="19" t="s">
        <v>45</v>
      </c>
      <c r="C34" s="14"/>
      <c r="D34" s="14"/>
      <c r="E34" s="14"/>
      <c r="F34" s="9"/>
      <c r="G34" s="10"/>
    </row>
    <row r="35" spans="1:7" ht="20.5" x14ac:dyDescent="0.35">
      <c r="A35" s="15">
        <f t="array" ref="A35:G35">Days+22+DATE(Calendar3Year,Calendar3MonthOption,1)-WEEKDAY(DATE(Calendar3Year,Calendar3MonthOption,1),WeekdayOption)</f>
        <v>45215</v>
      </c>
      <c r="B35" s="4">
        <v>45216</v>
      </c>
      <c r="C35" s="4">
        <v>45217</v>
      </c>
      <c r="D35" s="4">
        <v>45218</v>
      </c>
      <c r="E35" s="4">
        <v>45219</v>
      </c>
      <c r="F35" s="4">
        <v>45220</v>
      </c>
      <c r="G35" s="5">
        <v>45221</v>
      </c>
    </row>
    <row r="36" spans="1:7" ht="72.75" customHeight="1" x14ac:dyDescent="0.35">
      <c r="A36" s="16" t="s">
        <v>12</v>
      </c>
      <c r="B36" s="19" t="s">
        <v>45</v>
      </c>
      <c r="C36" s="14"/>
      <c r="D36" s="14"/>
      <c r="E36" s="14"/>
      <c r="F36" s="9"/>
      <c r="G36" s="10"/>
    </row>
    <row r="37" spans="1:7" ht="20.5" x14ac:dyDescent="0.35">
      <c r="A37" s="15">
        <f t="array" ref="A37:G37">Days+29+DATE(Calendar3Year,Calendar3MonthOption,1)-WEEKDAY(DATE(Calendar3Year,Calendar3MonthOption,1),WeekdayOption)</f>
        <v>45222</v>
      </c>
      <c r="B37" s="4">
        <v>45223</v>
      </c>
      <c r="C37" s="4">
        <v>45224</v>
      </c>
      <c r="D37" s="4">
        <v>45225</v>
      </c>
      <c r="E37" s="4">
        <v>45226</v>
      </c>
      <c r="F37" s="4">
        <v>45227</v>
      </c>
      <c r="G37" s="5">
        <v>45228</v>
      </c>
    </row>
    <row r="38" spans="1:7" ht="69.75" customHeight="1" x14ac:dyDescent="0.35">
      <c r="A38" s="16" t="s">
        <v>3</v>
      </c>
      <c r="B38" s="20" t="s">
        <v>46</v>
      </c>
      <c r="C38" s="20" t="s">
        <v>46</v>
      </c>
      <c r="D38" s="20" t="s">
        <v>46</v>
      </c>
      <c r="E38" s="20" t="s">
        <v>46</v>
      </c>
      <c r="F38" s="9"/>
      <c r="G38" s="11"/>
    </row>
    <row r="39" spans="1:7" ht="20.5" x14ac:dyDescent="0.35">
      <c r="A39" s="4">
        <f t="array" ref="A39:B39">Days+36+DATE(Calendar3Year,Calendar3MonthOption,1)-WEEKDAY(DATE(Calendar3Year,Calendar3MonthOption,1),WeekdayOption)</f>
        <v>45229</v>
      </c>
      <c r="B39" s="4">
        <v>45230</v>
      </c>
      <c r="C39" s="42" t="s">
        <v>0</v>
      </c>
      <c r="D39" s="42"/>
      <c r="E39" s="42"/>
      <c r="F39" s="42"/>
      <c r="G39" s="42"/>
    </row>
    <row r="40" spans="1:7" x14ac:dyDescent="0.35">
      <c r="A40" s="9"/>
      <c r="B40" s="9"/>
      <c r="C40" s="46"/>
      <c r="D40" s="46"/>
      <c r="E40" s="46"/>
      <c r="F40" s="46"/>
      <c r="G40" s="46"/>
    </row>
    <row r="41" spans="1:7" ht="46" x14ac:dyDescent="1">
      <c r="A41" s="1">
        <f>YEAR(DATE(Calendar3Year,Calendar3MonthOption+1,1))</f>
        <v>2023</v>
      </c>
      <c r="B41" s="40" t="str">
        <f>TEXT(DATE(Calendar3Year,Calendar3MonthOption+1,1),"mmmm")</f>
        <v>November</v>
      </c>
      <c r="C41" s="40"/>
      <c r="D41" s="40"/>
      <c r="E41" s="8"/>
      <c r="F41" s="8"/>
      <c r="G41" s="2"/>
    </row>
    <row r="42" spans="1:7" x14ac:dyDescent="0.35">
      <c r="A42" s="6" t="str">
        <f>UPPER(TEXT(A43,"dddd"))</f>
        <v>MONDAY</v>
      </c>
      <c r="B42" s="7" t="str">
        <f t="shared" ref="B42:G42" si="3">UPPER(TEXT(B43,"dddd"))</f>
        <v>TUESDAY</v>
      </c>
      <c r="C42" s="6" t="str">
        <f t="shared" si="3"/>
        <v>WEDNESDAY</v>
      </c>
      <c r="D42" s="7" t="str">
        <f t="shared" si="3"/>
        <v>THURSDAY</v>
      </c>
      <c r="E42" s="6" t="str">
        <f t="shared" si="3"/>
        <v>FRIDAY</v>
      </c>
      <c r="F42" s="7" t="str">
        <f t="shared" si="3"/>
        <v>SATURDAY</v>
      </c>
      <c r="G42" s="6" t="str">
        <f t="shared" si="3"/>
        <v>SUNDAY</v>
      </c>
    </row>
    <row r="43" spans="1:7" ht="20.5" x14ac:dyDescent="0.35">
      <c r="A43" s="15">
        <f t="array" ref="A43:G43">Days+1+DATE(Calendar4Year,Calendar4MonthOption,1)-WEEKDAY(DATE(Calendar4Year,Calendar4MonthOption,1),WeekdayOption)</f>
        <v>45229</v>
      </c>
      <c r="B43" s="4">
        <v>45230</v>
      </c>
      <c r="C43" s="4">
        <v>45231</v>
      </c>
      <c r="D43" s="4">
        <v>45232</v>
      </c>
      <c r="E43" s="4">
        <v>45233</v>
      </c>
      <c r="F43" s="4">
        <v>45234</v>
      </c>
      <c r="G43" s="5">
        <v>45235</v>
      </c>
    </row>
    <row r="44" spans="1:7" ht="54.75" customHeight="1" x14ac:dyDescent="0.35">
      <c r="A44" s="16" t="s">
        <v>13</v>
      </c>
      <c r="B44" s="32" t="s">
        <v>46</v>
      </c>
      <c r="C44" s="31"/>
      <c r="D44" s="31"/>
      <c r="E44" s="31"/>
      <c r="F44" s="9"/>
      <c r="G44" s="10"/>
    </row>
    <row r="45" spans="1:7" ht="20.5" x14ac:dyDescent="0.35">
      <c r="A45" s="4">
        <f t="array" ref="A45:G45">Days+8+DATE(Calendar4Year,Calendar4MonthOption,1)-WEEKDAY(DATE(Calendar4Year,Calendar4MonthOption,1),WeekdayOption)</f>
        <v>45236</v>
      </c>
      <c r="B45" s="4">
        <v>45237</v>
      </c>
      <c r="C45" s="4">
        <v>45238</v>
      </c>
      <c r="D45" s="4">
        <v>45239</v>
      </c>
      <c r="E45" s="4">
        <v>45240</v>
      </c>
      <c r="F45" s="4">
        <v>45241</v>
      </c>
      <c r="G45" s="5">
        <v>45242</v>
      </c>
    </row>
    <row r="46" spans="1:7" ht="53.25" customHeight="1" x14ac:dyDescent="0.35">
      <c r="A46" s="16" t="s">
        <v>14</v>
      </c>
      <c r="B46" s="20" t="s">
        <v>46</v>
      </c>
      <c r="C46" s="21"/>
      <c r="D46" s="21"/>
      <c r="E46" s="21"/>
      <c r="F46" s="9"/>
      <c r="G46" s="10"/>
    </row>
    <row r="47" spans="1:7" ht="20.5" x14ac:dyDescent="0.35">
      <c r="A47" s="15">
        <f t="array" ref="A47:G47">Days+15+DATE(Calendar4Year,Calendar4MonthOption,1)-WEEKDAY(DATE(Calendar4Year,Calendar4MonthOption,1),WeekdayOption)</f>
        <v>45243</v>
      </c>
      <c r="B47" s="4">
        <v>45244</v>
      </c>
      <c r="C47" s="4">
        <v>45245</v>
      </c>
      <c r="D47" s="4">
        <v>45246</v>
      </c>
      <c r="E47" s="4">
        <v>45247</v>
      </c>
      <c r="F47" s="4">
        <v>45248</v>
      </c>
      <c r="G47" s="5">
        <v>45249</v>
      </c>
    </row>
    <row r="48" spans="1:7" ht="64.5" customHeight="1" x14ac:dyDescent="0.35">
      <c r="A48" s="16" t="s">
        <v>15</v>
      </c>
      <c r="B48" s="21" t="s">
        <v>47</v>
      </c>
      <c r="C48" s="21"/>
      <c r="D48" s="21"/>
      <c r="E48" s="21"/>
      <c r="F48" s="9"/>
      <c r="G48" s="10"/>
    </row>
    <row r="49" spans="1:7" ht="20.5" x14ac:dyDescent="0.35">
      <c r="A49" s="15">
        <f t="array" ref="A49:G49">Days+22+DATE(Calendar4Year,Calendar4MonthOption,1)-WEEKDAY(DATE(Calendar4Year,Calendar4MonthOption,1),WeekdayOption)</f>
        <v>45250</v>
      </c>
      <c r="B49" s="4">
        <v>45251</v>
      </c>
      <c r="C49" s="4">
        <v>45252</v>
      </c>
      <c r="D49" s="4">
        <v>45253</v>
      </c>
      <c r="E49" s="4">
        <v>45254</v>
      </c>
      <c r="F49" s="4">
        <v>45255</v>
      </c>
      <c r="G49" s="5">
        <v>45256</v>
      </c>
    </row>
    <row r="50" spans="1:7" ht="74.25" customHeight="1" x14ac:dyDescent="0.35">
      <c r="A50" s="16" t="s">
        <v>16</v>
      </c>
      <c r="B50" s="21" t="s">
        <v>48</v>
      </c>
      <c r="C50" s="21"/>
      <c r="D50" s="21"/>
      <c r="E50" s="21"/>
      <c r="F50" s="9"/>
      <c r="G50" s="10"/>
    </row>
    <row r="51" spans="1:7" ht="20.5" x14ac:dyDescent="0.35">
      <c r="A51" s="15">
        <f t="array" ref="A51:G51">Days+29+DATE(Calendar4Year,Calendar4MonthOption,1)-WEEKDAY(DATE(Calendar4Year,Calendar4MonthOption,1),WeekdayOption)</f>
        <v>45257</v>
      </c>
      <c r="B51" s="4">
        <v>45258</v>
      </c>
      <c r="C51" s="4">
        <v>45259</v>
      </c>
      <c r="D51" s="4">
        <v>45260</v>
      </c>
      <c r="E51" s="4">
        <v>45261</v>
      </c>
      <c r="F51" s="4">
        <v>45262</v>
      </c>
      <c r="G51" s="5">
        <v>45263</v>
      </c>
    </row>
    <row r="52" spans="1:7" ht="68.25" customHeight="1" x14ac:dyDescent="0.35">
      <c r="A52" s="16" t="s">
        <v>17</v>
      </c>
      <c r="B52" s="21" t="s">
        <v>51</v>
      </c>
      <c r="C52" s="21"/>
      <c r="D52" s="21"/>
      <c r="E52" s="21"/>
      <c r="F52" s="9"/>
      <c r="G52" s="11"/>
    </row>
    <row r="53" spans="1:7" ht="20.5" x14ac:dyDescent="0.35">
      <c r="A53" s="4">
        <f t="array" ref="A53:B53">Days+36+DATE(Calendar4Year,Calendar4MonthOption,1)-WEEKDAY(DATE(Calendar4Year,Calendar4MonthOption,1),WeekdayOption)</f>
        <v>45264</v>
      </c>
      <c r="B53" s="4">
        <v>45265</v>
      </c>
      <c r="C53" s="41" t="s">
        <v>0</v>
      </c>
      <c r="D53" s="42"/>
      <c r="E53" s="42"/>
      <c r="F53" s="42"/>
      <c r="G53" s="42"/>
    </row>
    <row r="54" spans="1:7" x14ac:dyDescent="0.35">
      <c r="A54" s="9"/>
      <c r="B54" s="9"/>
      <c r="C54" s="46"/>
      <c r="D54" s="46"/>
      <c r="E54" s="46"/>
      <c r="F54" s="46"/>
      <c r="G54" s="46"/>
    </row>
    <row r="55" spans="1:7" ht="46" x14ac:dyDescent="1">
      <c r="A55" s="1">
        <f>YEAR(DATE(Calendar4Year,Calendar4MonthOption+1,1))</f>
        <v>2023</v>
      </c>
      <c r="B55" s="40" t="str">
        <f>TEXT(DATE(Calendar4Year,Calendar4MonthOption+1,1),"mmmm")</f>
        <v>December</v>
      </c>
      <c r="C55" s="40"/>
      <c r="D55" s="40"/>
      <c r="E55" s="8"/>
      <c r="F55" s="8"/>
      <c r="G55" s="2"/>
    </row>
    <row r="56" spans="1:7" x14ac:dyDescent="0.35">
      <c r="A56" s="6" t="str">
        <f>UPPER(TEXT(A57,"dddd"))</f>
        <v>MONDAY</v>
      </c>
      <c r="B56" s="7" t="str">
        <f t="shared" ref="B56:G56" si="4">UPPER(TEXT(B57,"dddd"))</f>
        <v>TUESDAY</v>
      </c>
      <c r="C56" s="6" t="str">
        <f t="shared" si="4"/>
        <v>WEDNESDAY</v>
      </c>
      <c r="D56" s="7" t="str">
        <f t="shared" si="4"/>
        <v>THURSDAY</v>
      </c>
      <c r="E56" s="6" t="str">
        <f t="shared" si="4"/>
        <v>FRIDAY</v>
      </c>
      <c r="F56" s="7" t="str">
        <f t="shared" si="4"/>
        <v>SATURDAY</v>
      </c>
      <c r="G56" s="6" t="str">
        <f t="shared" si="4"/>
        <v>SUNDAY</v>
      </c>
    </row>
    <row r="57" spans="1:7" ht="20.5" x14ac:dyDescent="0.35">
      <c r="A57" s="4">
        <f t="array" ref="A57:G57">Days+1+DATE(Calendar5Year,Calendar5MonthOption,1)-WEEKDAY(DATE(Calendar5Year,Calendar5MonthOption,1),WeekdayOption)</f>
        <v>45257</v>
      </c>
      <c r="B57" s="4">
        <v>45258</v>
      </c>
      <c r="C57" s="4">
        <v>45259</v>
      </c>
      <c r="D57" s="4">
        <v>45260</v>
      </c>
      <c r="E57" s="4">
        <v>45261</v>
      </c>
      <c r="F57" s="4">
        <v>45262</v>
      </c>
      <c r="G57" s="5">
        <v>45263</v>
      </c>
    </row>
    <row r="58" spans="1:7" ht="75.75" customHeight="1" x14ac:dyDescent="0.35">
      <c r="A58" s="28"/>
      <c r="B58" s="33"/>
      <c r="C58" s="27"/>
      <c r="D58" s="27"/>
      <c r="E58" s="27"/>
      <c r="F58" s="9"/>
      <c r="G58" s="10"/>
    </row>
    <row r="59" spans="1:7" ht="20.5" x14ac:dyDescent="0.35">
      <c r="A59" s="15">
        <f t="array" ref="A59:G59">Days+8+DATE(Calendar5Year,Calendar5MonthOption,1)-WEEKDAY(DATE(Calendar5Year,Calendar5MonthOption,1),WeekdayOption)</f>
        <v>45264</v>
      </c>
      <c r="B59" s="4">
        <v>45265</v>
      </c>
      <c r="C59" s="4">
        <v>45266</v>
      </c>
      <c r="D59" s="4">
        <v>45267</v>
      </c>
      <c r="E59" s="4">
        <v>45268</v>
      </c>
      <c r="F59" s="4">
        <v>45269</v>
      </c>
      <c r="G59" s="5">
        <v>45270</v>
      </c>
    </row>
    <row r="60" spans="1:7" ht="75.75" customHeight="1" x14ac:dyDescent="0.35">
      <c r="A60" s="16" t="s">
        <v>18</v>
      </c>
      <c r="B60" s="23" t="s">
        <v>50</v>
      </c>
      <c r="C60" s="24"/>
      <c r="D60" s="24"/>
      <c r="E60" s="24"/>
      <c r="F60" s="9"/>
      <c r="G60" s="10"/>
    </row>
    <row r="61" spans="1:7" ht="20.5" x14ac:dyDescent="0.35">
      <c r="A61" s="15">
        <f t="array" ref="A61:G61">Days+15+DATE(Calendar5Year,Calendar5MonthOption,1)-WEEKDAY(DATE(Calendar5Year,Calendar5MonthOption,1),WeekdayOption)</f>
        <v>45271</v>
      </c>
      <c r="B61" s="4">
        <v>45272</v>
      </c>
      <c r="C61" s="4">
        <v>45273</v>
      </c>
      <c r="D61" s="4">
        <v>45274</v>
      </c>
      <c r="E61" s="4">
        <v>45275</v>
      </c>
      <c r="F61" s="4">
        <v>45276</v>
      </c>
      <c r="G61" s="5">
        <v>45277</v>
      </c>
    </row>
    <row r="62" spans="1:7" ht="72" customHeight="1" x14ac:dyDescent="0.35">
      <c r="A62" s="16" t="s">
        <v>19</v>
      </c>
      <c r="B62" s="23" t="s">
        <v>50</v>
      </c>
      <c r="C62" s="24"/>
      <c r="D62" s="24"/>
      <c r="E62" s="24"/>
      <c r="F62" s="9"/>
      <c r="G62" s="10"/>
    </row>
    <row r="63" spans="1:7" ht="20.5" x14ac:dyDescent="0.35">
      <c r="A63" s="15">
        <f t="array" ref="A63:G63">Days+22+DATE(Calendar5Year,Calendar5MonthOption,1)-WEEKDAY(DATE(Calendar5Year,Calendar5MonthOption,1),WeekdayOption)</f>
        <v>45278</v>
      </c>
      <c r="B63" s="4">
        <v>45279</v>
      </c>
      <c r="C63" s="4">
        <v>45280</v>
      </c>
      <c r="D63" s="4">
        <v>45281</v>
      </c>
      <c r="E63" s="4">
        <v>45282</v>
      </c>
      <c r="F63" s="4">
        <v>45283</v>
      </c>
      <c r="G63" s="5">
        <v>45284</v>
      </c>
    </row>
    <row r="64" spans="1:7" ht="56.25" customHeight="1" x14ac:dyDescent="0.35">
      <c r="A64" s="16" t="s">
        <v>22</v>
      </c>
      <c r="B64" s="22" t="s">
        <v>49</v>
      </c>
      <c r="C64" s="9"/>
      <c r="D64" s="9"/>
      <c r="E64" s="9"/>
      <c r="F64" s="9"/>
      <c r="G64" s="10"/>
    </row>
    <row r="65" spans="1:7" ht="20.5" x14ac:dyDescent="0.35">
      <c r="A65" s="15">
        <f t="array" ref="A65:G65">Days+29+DATE(Calendar5Year,Calendar5MonthOption,1)-WEEKDAY(DATE(Calendar5Year,Calendar5MonthOption,1),WeekdayOption)</f>
        <v>45285</v>
      </c>
      <c r="B65" s="4">
        <v>45286</v>
      </c>
      <c r="C65" s="4">
        <v>45287</v>
      </c>
      <c r="D65" s="4">
        <v>45288</v>
      </c>
      <c r="E65" s="4">
        <v>45289</v>
      </c>
      <c r="F65" s="4">
        <v>45290</v>
      </c>
      <c r="G65" s="5">
        <v>45291</v>
      </c>
    </row>
    <row r="66" spans="1:7" ht="85.5" customHeight="1" x14ac:dyDescent="0.35">
      <c r="A66" s="16" t="s">
        <v>23</v>
      </c>
      <c r="B66" s="23" t="s">
        <v>50</v>
      </c>
      <c r="C66" s="24"/>
      <c r="D66" s="24"/>
      <c r="E66" s="24"/>
      <c r="F66" s="9"/>
      <c r="G66" s="11"/>
    </row>
    <row r="67" spans="1:7" ht="20.5" x14ac:dyDescent="0.35">
      <c r="A67" s="4">
        <f t="array" ref="A67:B67">Days+36+DATE(Calendar5Year,Calendar5MonthOption,1)-WEEKDAY(DATE(Calendar5Year,Calendar5MonthOption,1),WeekdayOption)</f>
        <v>45292</v>
      </c>
      <c r="B67" s="4">
        <v>45293</v>
      </c>
      <c r="C67" s="41" t="s">
        <v>0</v>
      </c>
      <c r="D67" s="42"/>
      <c r="E67" s="42"/>
      <c r="F67" s="42"/>
      <c r="G67" s="42"/>
    </row>
    <row r="68" spans="1:7" x14ac:dyDescent="0.35">
      <c r="A68" s="9"/>
      <c r="B68" s="9"/>
      <c r="C68" s="46"/>
      <c r="D68" s="46"/>
      <c r="E68" s="46"/>
      <c r="F68" s="46"/>
      <c r="G68" s="46"/>
    </row>
  </sheetData>
  <mergeCells count="11">
    <mergeCell ref="B1:D1"/>
    <mergeCell ref="B14:D14"/>
    <mergeCell ref="C54:G54"/>
    <mergeCell ref="B55:D55"/>
    <mergeCell ref="C67:G67"/>
    <mergeCell ref="C68:G68"/>
    <mergeCell ref="B27:D27"/>
    <mergeCell ref="C39:G39"/>
    <mergeCell ref="C40:G40"/>
    <mergeCell ref="B41:D41"/>
    <mergeCell ref="C53:G53"/>
  </mergeCells>
  <conditionalFormatting sqref="A3:G3 A5:G5 A7:G7 A9:G9 A11:G11">
    <cfRule type="expression" dxfId="4" priority="5">
      <formula>MONTH(A3)&lt;&gt;Calendar1MonthOption</formula>
    </cfRule>
  </conditionalFormatting>
  <conditionalFormatting sqref="A16:G16 A18:G18 A20:G20 A22:G22 A24:G24">
    <cfRule type="expression" dxfId="3" priority="4">
      <formula>MONTH(A16)&lt;&gt;Calendar2MonthOption</formula>
    </cfRule>
  </conditionalFormatting>
  <conditionalFormatting sqref="A29:G29 A31:G31 A33:G33 A35:G35 A37:G37 A39:B39">
    <cfRule type="expression" dxfId="2" priority="3">
      <formula>MONTH(A29)&lt;&gt;Calendar3MonthOption</formula>
    </cfRule>
  </conditionalFormatting>
  <conditionalFormatting sqref="A43:G43 A45:G45 A47:G47 A49:G49 A51:G51 A53:B53">
    <cfRule type="expression" dxfId="1" priority="2">
      <formula>MONTH(A43)&lt;&gt;Calendar4MonthOption</formula>
    </cfRule>
  </conditionalFormatting>
  <conditionalFormatting sqref="A57:G57 A59:G59 A61:G61 A63:G63 A65:G65 A67:B67">
    <cfRule type="expression" dxfId="0" priority="1">
      <formula>MONTH(A57)&lt;&gt;Calendar5MonthOption</formula>
    </cfRule>
  </conditionalFormatting>
  <dataValidations count="11">
    <dataValidation allowBlank="1" showInputMessage="1" prompt="Date" sqref="A3"/>
    <dataValidation allowBlank="1" showInputMessage="1" prompt="Automatically determined weekday. To change weekdays, select a new week start day in cell B2" sqref="B2:G2 A15"/>
    <dataValidation allowBlank="1" showInputMessage="1" prompt="Enter daily notes here" sqref="A4"/>
    <dataValidation allowBlank="1" showInputMessage="1" showErrorMessage="1" prompt="Enter year in this cell" sqref="A1"/>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1:D1">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A2">
      <formula1>"SUNDAY,MONDAY,TUESDAY,WEDNESDAY,THURSDAY,FRIDAY,SATURDAY"</formula1>
    </dataValidation>
    <dataValidation allowBlank="1" showInputMessage="1" showErrorMessage="1" prompt="Automatically determined weekday. To change weekdays, select a new week start day in cell B2" sqref="B15:G15 A28:G28 A42:G42 A56:G56"/>
    <dataValidation allowBlank="1" showInputMessage="1" prompt="Calendar month is automatically updated based on the month selected in cell C1" sqref="B14:D14"/>
    <dataValidation allowBlank="1" showInputMessage="1" prompt="Calendar year is automatically updated based on the year selected in cell B1" sqref="A14"/>
    <dataValidation allowBlank="1" showInputMessage="1" showErrorMessage="1" prompt="Calendar month is automatically updated based on the month selected in cell C1" sqref="B27:D27 B41:D41 B55:D55"/>
    <dataValidation allowBlank="1" showInputMessage="1" showErrorMessage="1" prompt="Calendar year is automatically updated based on the year selected in cell B1" sqref="A27 A41 A5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62</vt:i4>
      </vt:variant>
    </vt:vector>
  </HeadingPairs>
  <TitlesOfParts>
    <vt:vector size="65" baseType="lpstr">
      <vt:lpstr>Instructions</vt:lpstr>
      <vt:lpstr>Calendar</vt:lpstr>
      <vt:lpstr>Example Calendar</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ColumnTitleRegion9..D42.1</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Bender, Tim</dc:creator>
  <cp:lastModifiedBy>Mount, Mallory</cp:lastModifiedBy>
  <dcterms:created xsi:type="dcterms:W3CDTF">2018-02-18T23:49:08Z</dcterms:created>
  <dcterms:modified xsi:type="dcterms:W3CDTF">2022-12-14T02:16:44Z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2018-02-18T23:49:13.9058913Z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